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8800" windowHeight="14190" activeTab="4"/>
  </bookViews>
  <sheets>
    <sheet name="punto 1" sheetId="1" r:id="rId1"/>
    <sheet name="punto 2" sheetId="2" r:id="rId2"/>
    <sheet name="punto 3" sheetId="3" r:id="rId3"/>
    <sheet name="punto 4" sheetId="4" r:id="rId4"/>
    <sheet name="RIEPILOGO" sheetId="5" r:id="rId5"/>
  </sheets>
  <definedNames/>
  <calcPr fullCalcOnLoad="1"/>
</workbook>
</file>

<file path=xl/sharedStrings.xml><?xml version="1.0" encoding="utf-8"?>
<sst xmlns="http://schemas.openxmlformats.org/spreadsheetml/2006/main" count="102" uniqueCount="71">
  <si>
    <t>VOCE 1: PUBBLICITA' E PROMOZIONE</t>
  </si>
  <si>
    <t>n. istanza</t>
  </si>
  <si>
    <t>20% riconoscibile</t>
  </si>
  <si>
    <t>contributo riconoscibile</t>
  </si>
  <si>
    <t>TOTALE CONTRIBUTO EROGABILE</t>
  </si>
  <si>
    <t>IMPORTO TOTALE CONTRIBUTO ART. 4 PUNTO 1</t>
  </si>
  <si>
    <t>IMPORTO TOTALE CONTRIBUTO ART. 4 PUNTO 2</t>
  </si>
  <si>
    <t>100% riconoscibile</t>
  </si>
  <si>
    <t>IMPORTO TOTALE CONTRIBUTO ART. 4 PUNTO 3</t>
  </si>
  <si>
    <t>50% riconoscibile</t>
  </si>
  <si>
    <t>IMPORTO TOTALE CONTRIBUTO ART. 4 PUNTO 4</t>
  </si>
  <si>
    <t>PALETTI: MAX100% SPESA CONTRIBUTIVA COMPLESSIVA ANNUA SINO AL MAX 2 DIPENDENTI</t>
  </si>
  <si>
    <t>70% riconoscibile</t>
  </si>
  <si>
    <t>ELABORATO POST INTEGRAZIONI (20/05/2014)</t>
  </si>
  <si>
    <t>PALETTI: MAX 20% SPESA COMPLESSIVA                                                                                                          periodo spesa dal 1/10/2013 al 1/10/2014</t>
  </si>
  <si>
    <t>PERIODO DI AMMISSIBILITA' DELLE SPESE:  1/10/2013  -  15/04/2015</t>
  </si>
  <si>
    <t>PERIODO DI AMMISSIBILITA' DELLE SPESE: anno   2013 - anno 2014</t>
  </si>
  <si>
    <t>PERIODO DI AMMISSIBILITA' DELLE SPESE:                                                                                        dal  1/09/2012 al SEMESTRE SUCCESSIVO CHIUSURA CANTIERE</t>
  </si>
  <si>
    <t>VOCE 2: LOCAZIONE</t>
  </si>
  <si>
    <t>PALETTI: MAX 70% SPESA SOSTENUTA                                     per annualità 2013 e 2014</t>
  </si>
  <si>
    <t>condizioni: MAX 50% SPESA SOSTENUTA SINO A MAX € 10.000,00 dal 1,9,2012</t>
  </si>
  <si>
    <t>PALETTI: MAX 29,5% CANONI                                                                                    periodo spesa dal 1/09/2012 al 1/09/2014</t>
  </si>
  <si>
    <t>29,5 % riconoscibile</t>
  </si>
  <si>
    <t>non pagati</t>
  </si>
  <si>
    <t>41</t>
  </si>
  <si>
    <t>NUMERO ISTANZA</t>
  </si>
  <si>
    <t>BENEFICIARIO</t>
  </si>
  <si>
    <t>CONTRIBUTO PARTE CORRENTE</t>
  </si>
  <si>
    <t>TOTALE CONTRIBUTO EROGATO</t>
  </si>
  <si>
    <t>G.A.P. srl</t>
  </si>
  <si>
    <t>MATITA &amp; MOUSE</t>
  </si>
  <si>
    <t>DENTI CARAVANS sas</t>
  </si>
  <si>
    <t>ANTONIOUS MILAD</t>
  </si>
  <si>
    <t>COOPERATIVA EDIFICATRICE E DI CONSUMO SAN FRUTTUOSO</t>
  </si>
  <si>
    <t>MOSCA GAETANA</t>
  </si>
  <si>
    <t>IL POLLINO sas</t>
  </si>
  <si>
    <t>RIVA FRANCO</t>
  </si>
  <si>
    <t>TRINGALE GIOVANNI</t>
  </si>
  <si>
    <t>COLEDI GIUSEPPE</t>
  </si>
  <si>
    <t>PESSINA GIUSEPPINA EMILIA</t>
  </si>
  <si>
    <t>BOMBINO ELISA</t>
  </si>
  <si>
    <t>ZOGLIO ADELIA</t>
  </si>
  <si>
    <t>LA NUOVA BAITA DEL PANE snc</t>
  </si>
  <si>
    <t>CUSMAI srl</t>
  </si>
  <si>
    <t>SCHUTTLE srl</t>
  </si>
  <si>
    <t>ARIENTI GIANNA</t>
  </si>
  <si>
    <t>DANZE' MARIA ROSA</t>
  </si>
  <si>
    <t>MANZONI GIORGIO</t>
  </si>
  <si>
    <t>AVENUECAR srl</t>
  </si>
  <si>
    <t>GARIBOLDI PIO EUGENIO MARIA</t>
  </si>
  <si>
    <t>BRANASCHKY MARUSCHKA</t>
  </si>
  <si>
    <t>CASTELLI ROLANDO E RIVA STEFANO snc</t>
  </si>
  <si>
    <t>RAVASI MAURIZIO</t>
  </si>
  <si>
    <t>FRUTTETO SAN GIOVANNI sas</t>
  </si>
  <si>
    <t>Vezzoli Giannina</t>
  </si>
  <si>
    <t>Pagnoncelli alberto</t>
  </si>
  <si>
    <t>Vacanze 2000</t>
  </si>
  <si>
    <t>manca tracciabilità</t>
  </si>
  <si>
    <t>durc irregolare</t>
  </si>
  <si>
    <t>CONTRIBUTO EROGATO</t>
  </si>
  <si>
    <t xml:space="preserve">ART. 4 PUNTO 1DEL BANDO: CONTRIBUTO IN CONTO ESERCIZIO       </t>
  </si>
  <si>
    <t xml:space="preserve">ART. 4 PUNTO 3 DEL BANDO:CONTRIBUTO PER TRIBUTI LOCALI                                                                                                                       </t>
  </si>
  <si>
    <t xml:space="preserve">ART. 4 PUNTO 2 DEL BANDO CONTRIBUTO PER ASSUNZIONE DI PERSONALE                                                                                               </t>
  </si>
  <si>
    <t>spesa ammessa</t>
  </si>
  <si>
    <t xml:space="preserve">ART. 4 PUNTO 4 CONTRIBUTO PER INVESTIMENTI                                                                                                                          </t>
  </si>
  <si>
    <t>CONTRIBUTI BANDO SS 36                                                                                         RIEPILOGO PER SOGGETTI</t>
  </si>
  <si>
    <t>CONTRIBUTO INVESTIMENTI</t>
  </si>
  <si>
    <t>TOTALI</t>
  </si>
  <si>
    <t>Associazione Monza Commercianti 2,0 per realizzazione evento conclusivo</t>
  </si>
  <si>
    <t>non prodotte fatture</t>
  </si>
  <si>
    <t>non prodotta tracciabilità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</si>
</sst>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_-;\-&quot;€&quot;\ * #,##0.000_-;_-&quot;€&quot;\ * &quot;-&quot;??_-;_-@_-"/>
    <numFmt numFmtId="165" formatCode="0.000"/>
    <numFmt numFmtId="166" formatCode="0.0"/>
    <numFmt numFmtId="167" formatCode="[$-410]dddd\ d\ mmmm\ yyyy"/>
    <numFmt numFmtId="168" formatCode="h\.mm\.ss"/>
    <numFmt numFmtId="169" formatCode="0.0000"/>
  </numFmts>
  <fonts count="25">
    <font>
      <sz val="10"/>
      <name val="Arial"/>
      <family val="0"/>
    </font>
    <font>
      <b/>
      <sz val="10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8"/>
      <name val="Arial"/>
      <family val="0"/>
    </font>
    <font>
      <i/>
      <sz val="11"/>
      <name val="Trebuchet MS"/>
      <family val="2"/>
    </font>
    <font>
      <b/>
      <sz val="11"/>
      <color indexed="10"/>
      <name val="Trebuchet MS"/>
      <family val="2"/>
    </font>
    <font>
      <sz val="11"/>
      <color indexed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44" fontId="0" fillId="0" borderId="0" applyFont="0" applyFill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44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43" fontId="0" fillId="0" borderId="0" xfId="44" applyFont="1" applyAlignment="1">
      <alignment/>
    </xf>
    <xf numFmtId="43" fontId="1" fillId="0" borderId="0" xfId="44" applyFont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22" borderId="13" xfId="0" applyFont="1" applyFill="1" applyBorder="1" applyAlignment="1">
      <alignment horizontal="center" wrapText="1"/>
    </xf>
    <xf numFmtId="43" fontId="3" fillId="22" borderId="14" xfId="44" applyFont="1" applyFill="1" applyBorder="1" applyAlignment="1">
      <alignment horizontal="center" wrapText="1"/>
    </xf>
    <xf numFmtId="43" fontId="3" fillId="22" borderId="15" xfId="44" applyFont="1" applyFill="1" applyBorder="1" applyAlignment="1">
      <alignment horizontal="center" wrapText="1"/>
    </xf>
    <xf numFmtId="0" fontId="2" fillId="24" borderId="16" xfId="0" applyFont="1" applyFill="1" applyBorder="1" applyAlignment="1">
      <alignment horizontal="center"/>
    </xf>
    <xf numFmtId="43" fontId="2" fillId="24" borderId="0" xfId="44" applyFont="1" applyFill="1" applyBorder="1" applyAlignment="1">
      <alignment/>
    </xf>
    <xf numFmtId="43" fontId="2" fillId="24" borderId="17" xfId="44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left"/>
    </xf>
    <xf numFmtId="43" fontId="6" fillId="0" borderId="0" xfId="44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4" borderId="19" xfId="0" applyFont="1" applyFill="1" applyBorder="1" applyAlignment="1">
      <alignment horizontal="center"/>
    </xf>
    <xf numFmtId="43" fontId="2" fillId="24" borderId="20" xfId="44" applyFont="1" applyFill="1" applyBorder="1" applyAlignment="1">
      <alignment/>
    </xf>
    <xf numFmtId="43" fontId="2" fillId="24" borderId="21" xfId="44" applyFont="1" applyFill="1" applyBorder="1" applyAlignment="1">
      <alignment/>
    </xf>
    <xf numFmtId="0" fontId="7" fillId="0" borderId="0" xfId="0" applyFont="1" applyAlignment="1">
      <alignment/>
    </xf>
    <xf numFmtId="0" fontId="2" fillId="0" borderId="18" xfId="0" applyFont="1" applyFill="1" applyBorder="1" applyAlignment="1">
      <alignment horizontal="center" wrapText="1"/>
    </xf>
    <xf numFmtId="44" fontId="6" fillId="0" borderId="0" xfId="42" applyFont="1" applyAlignment="1">
      <alignment/>
    </xf>
    <xf numFmtId="44" fontId="2" fillId="0" borderId="0" xfId="42" applyFont="1" applyAlignment="1">
      <alignment/>
    </xf>
    <xf numFmtId="44" fontId="6" fillId="0" borderId="0" xfId="42" applyFont="1" applyAlignment="1">
      <alignment horizontal="center"/>
    </xf>
    <xf numFmtId="43" fontId="2" fillId="0" borderId="0" xfId="0" applyNumberFormat="1" applyFont="1" applyAlignment="1">
      <alignment/>
    </xf>
    <xf numFmtId="44" fontId="1" fillId="0" borderId="0" xfId="60" applyFont="1" applyAlignment="1">
      <alignment/>
    </xf>
    <xf numFmtId="44" fontId="6" fillId="0" borderId="0" xfId="60" applyFont="1" applyAlignment="1">
      <alignment/>
    </xf>
    <xf numFmtId="44" fontId="2" fillId="0" borderId="22" xfId="60" applyFont="1" applyBorder="1" applyAlignment="1">
      <alignment/>
    </xf>
    <xf numFmtId="44" fontId="2" fillId="0" borderId="23" xfId="60" applyFont="1" applyBorder="1" applyAlignment="1">
      <alignment/>
    </xf>
    <xf numFmtId="44" fontId="2" fillId="0" borderId="24" xfId="60" applyFont="1" applyBorder="1" applyAlignment="1">
      <alignment/>
    </xf>
    <xf numFmtId="44" fontId="2" fillId="0" borderId="25" xfId="60" applyFont="1" applyBorder="1" applyAlignment="1">
      <alignment/>
    </xf>
    <xf numFmtId="44" fontId="3" fillId="22" borderId="15" xfId="60" applyFont="1" applyFill="1" applyBorder="1" applyAlignment="1">
      <alignment/>
    </xf>
    <xf numFmtId="44" fontId="3" fillId="0" borderId="0" xfId="60" applyFont="1" applyBorder="1" applyAlignment="1">
      <alignment horizontal="left"/>
    </xf>
    <xf numFmtId="44" fontId="1" fillId="0" borderId="0" xfId="60" applyFont="1" applyBorder="1" applyAlignment="1">
      <alignment horizontal="left"/>
    </xf>
    <xf numFmtId="44" fontId="3" fillId="0" borderId="0" xfId="60" applyFont="1" applyFill="1" applyBorder="1" applyAlignment="1">
      <alignment/>
    </xf>
    <xf numFmtId="44" fontId="3" fillId="0" borderId="0" xfId="60" applyFont="1" applyAlignment="1">
      <alignment horizontal="center"/>
    </xf>
    <xf numFmtId="44" fontId="3" fillId="0" borderId="0" xfId="60" applyFont="1" applyAlignment="1">
      <alignment/>
    </xf>
    <xf numFmtId="44" fontId="2" fillId="0" borderId="0" xfId="60" applyFont="1" applyAlignment="1">
      <alignment/>
    </xf>
    <xf numFmtId="44" fontId="2" fillId="0" borderId="26" xfId="60" applyFont="1" applyBorder="1" applyAlignment="1">
      <alignment/>
    </xf>
    <xf numFmtId="1" fontId="2" fillId="0" borderId="11" xfId="60" applyNumberFormat="1" applyFont="1" applyBorder="1" applyAlignment="1">
      <alignment horizontal="center"/>
    </xf>
    <xf numFmtId="1" fontId="2" fillId="0" borderId="10" xfId="60" applyNumberFormat="1" applyFont="1" applyBorder="1" applyAlignment="1">
      <alignment horizontal="center"/>
    </xf>
    <xf numFmtId="44" fontId="2" fillId="0" borderId="0" xfId="6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4" xfId="0" applyFont="1" applyBorder="1" applyAlignment="1">
      <alignment horizontal="center"/>
    </xf>
    <xf numFmtId="1" fontId="2" fillId="0" borderId="24" xfId="6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4" fontId="2" fillId="0" borderId="27" xfId="60" applyFont="1" applyBorder="1" applyAlignment="1">
      <alignment/>
    </xf>
    <xf numFmtId="44" fontId="2" fillId="0" borderId="28" xfId="60" applyFont="1" applyBorder="1" applyAlignment="1">
      <alignment/>
    </xf>
    <xf numFmtId="43" fontId="2" fillId="0" borderId="24" xfId="44" applyFont="1" applyBorder="1" applyAlignment="1">
      <alignment/>
    </xf>
    <xf numFmtId="43" fontId="2" fillId="0" borderId="22" xfId="44" applyFont="1" applyBorder="1" applyAlignment="1">
      <alignment/>
    </xf>
    <xf numFmtId="44" fontId="2" fillId="0" borderId="29" xfId="60" applyFont="1" applyBorder="1" applyAlignment="1">
      <alignment/>
    </xf>
    <xf numFmtId="44" fontId="2" fillId="0" borderId="0" xfId="60" applyFont="1" applyBorder="1" applyAlignment="1">
      <alignment/>
    </xf>
    <xf numFmtId="44" fontId="2" fillId="0" borderId="24" xfId="42" applyFont="1" applyBorder="1" applyAlignment="1">
      <alignment/>
    </xf>
    <xf numFmtId="44" fontId="2" fillId="0" borderId="29" xfId="42" applyFont="1" applyBorder="1" applyAlignment="1">
      <alignment/>
    </xf>
    <xf numFmtId="44" fontId="2" fillId="0" borderId="22" xfId="42" applyFont="1" applyBorder="1" applyAlignment="1">
      <alignment/>
    </xf>
    <xf numFmtId="44" fontId="2" fillId="0" borderId="24" xfId="60" applyFont="1" applyFill="1" applyBorder="1" applyAlignment="1">
      <alignment horizontal="center" wrapText="1"/>
    </xf>
    <xf numFmtId="43" fontId="3" fillId="22" borderId="30" xfId="44" applyFont="1" applyFill="1" applyBorder="1" applyAlignment="1">
      <alignment horizontal="center" wrapText="1"/>
    </xf>
    <xf numFmtId="43" fontId="3" fillId="22" borderId="31" xfId="44" applyFont="1" applyFill="1" applyBorder="1" applyAlignment="1">
      <alignment horizontal="center" wrapText="1"/>
    </xf>
    <xf numFmtId="44" fontId="2" fillId="0" borderId="22" xfId="42" applyFont="1" applyBorder="1" applyAlignment="1">
      <alignment horizontal="center" wrapText="1"/>
    </xf>
    <xf numFmtId="44" fontId="2" fillId="0" borderId="24" xfId="42" applyNumberFormat="1" applyFont="1" applyBorder="1" applyAlignment="1">
      <alignment/>
    </xf>
    <xf numFmtId="44" fontId="2" fillId="0" borderId="24" xfId="42" applyFont="1" applyBorder="1" applyAlignment="1" quotePrefix="1">
      <alignment horizontal="center"/>
    </xf>
    <xf numFmtId="44" fontId="2" fillId="0" borderId="27" xfId="42" applyFont="1" applyBorder="1" applyAlignment="1">
      <alignment/>
    </xf>
    <xf numFmtId="44" fontId="2" fillId="0" borderId="26" xfId="42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24" xfId="0" applyBorder="1" applyAlignment="1">
      <alignment/>
    </xf>
    <xf numFmtId="0" fontId="1" fillId="25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left"/>
    </xf>
    <xf numFmtId="0" fontId="0" fillId="0" borderId="24" xfId="0" applyBorder="1" applyAlignment="1">
      <alignment wrapText="1"/>
    </xf>
    <xf numFmtId="44" fontId="0" fillId="3" borderId="33" xfId="42" applyFont="1" applyFill="1" applyBorder="1" applyAlignment="1">
      <alignment/>
    </xf>
    <xf numFmtId="44" fontId="0" fillId="3" borderId="24" xfId="42" applyFont="1" applyFill="1" applyBorder="1" applyAlignment="1">
      <alignment/>
    </xf>
    <xf numFmtId="44" fontId="0" fillId="4" borderId="34" xfId="42" applyFont="1" applyFill="1" applyBorder="1" applyAlignment="1">
      <alignment/>
    </xf>
    <xf numFmtId="44" fontId="2" fillId="0" borderId="24" xfId="42" applyFont="1" applyFill="1" applyBorder="1" applyAlignment="1">
      <alignment/>
    </xf>
    <xf numFmtId="43" fontId="2" fillId="0" borderId="24" xfId="44" applyFont="1" applyFill="1" applyBorder="1" applyAlignment="1">
      <alignment/>
    </xf>
    <xf numFmtId="44" fontId="0" fillId="3" borderId="24" xfId="42" applyFont="1" applyFill="1" applyBorder="1" applyAlignment="1">
      <alignment/>
    </xf>
    <xf numFmtId="0" fontId="3" fillId="22" borderId="31" xfId="0" applyFont="1" applyFill="1" applyBorder="1" applyAlignment="1">
      <alignment horizontal="center" wrapText="1"/>
    </xf>
    <xf numFmtId="43" fontId="3" fillId="10" borderId="31" xfId="44" applyFont="1" applyFill="1" applyBorder="1" applyAlignment="1">
      <alignment horizontal="center" wrapText="1"/>
    </xf>
    <xf numFmtId="0" fontId="3" fillId="10" borderId="35" xfId="0" applyFont="1" applyFill="1" applyBorder="1" applyAlignment="1">
      <alignment horizontal="center" wrapText="1"/>
    </xf>
    <xf numFmtId="0" fontId="3" fillId="10" borderId="31" xfId="0" applyFont="1" applyFill="1" applyBorder="1" applyAlignment="1">
      <alignment horizontal="center" wrapText="1"/>
    </xf>
    <xf numFmtId="44" fontId="3" fillId="10" borderId="15" xfId="60" applyFont="1" applyFill="1" applyBorder="1" applyAlignment="1">
      <alignment/>
    </xf>
    <xf numFmtId="0" fontId="3" fillId="10" borderId="36" xfId="0" applyFont="1" applyFill="1" applyBorder="1" applyAlignment="1">
      <alignment horizontal="center" wrapText="1"/>
    </xf>
    <xf numFmtId="44" fontId="2" fillId="0" borderId="28" xfId="42" applyFont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4" fontId="2" fillId="0" borderId="0" xfId="42" applyFont="1" applyBorder="1" applyAlignment="1">
      <alignment/>
    </xf>
    <xf numFmtId="0" fontId="0" fillId="0" borderId="0" xfId="0" applyBorder="1" applyAlignment="1">
      <alignment/>
    </xf>
    <xf numFmtId="44" fontId="3" fillId="22" borderId="31" xfId="60" applyFont="1" applyFill="1" applyBorder="1" applyAlignment="1">
      <alignment/>
    </xf>
    <xf numFmtId="44" fontId="3" fillId="10" borderId="31" xfId="60" applyFont="1" applyFill="1" applyBorder="1" applyAlignment="1">
      <alignment/>
    </xf>
    <xf numFmtId="0" fontId="5" fillId="0" borderId="0" xfId="0" applyFont="1" applyBorder="1" applyAlignment="1">
      <alignment/>
    </xf>
    <xf numFmtId="44" fontId="2" fillId="0" borderId="25" xfId="42" applyFont="1" applyBorder="1" applyAlignment="1">
      <alignment/>
    </xf>
    <xf numFmtId="44" fontId="2" fillId="0" borderId="37" xfId="42" applyFont="1" applyBorder="1" applyAlignment="1">
      <alignment/>
    </xf>
    <xf numFmtId="44" fontId="5" fillId="0" borderId="37" xfId="42" applyFont="1" applyBorder="1" applyAlignment="1">
      <alignment/>
    </xf>
    <xf numFmtId="0" fontId="3" fillId="0" borderId="0" xfId="0" applyFont="1" applyBorder="1" applyAlignment="1">
      <alignment horizontal="center" wrapText="1"/>
    </xf>
    <xf numFmtId="44" fontId="2" fillId="0" borderId="0" xfId="42" applyFont="1" applyBorder="1" applyAlignment="1">
      <alignment horizontal="center" wrapText="1"/>
    </xf>
    <xf numFmtId="43" fontId="3" fillId="22" borderId="38" xfId="44" applyFont="1" applyFill="1" applyBorder="1" applyAlignment="1">
      <alignment horizontal="center" wrapText="1"/>
    </xf>
    <xf numFmtId="44" fontId="2" fillId="0" borderId="28" xfId="60" applyFont="1" applyFill="1" applyBorder="1" applyAlignment="1">
      <alignment horizontal="center" wrapText="1"/>
    </xf>
    <xf numFmtId="44" fontId="2" fillId="0" borderId="29" xfId="60" applyFont="1" applyFill="1" applyBorder="1" applyAlignment="1">
      <alignment horizontal="center" wrapText="1"/>
    </xf>
    <xf numFmtId="0" fontId="3" fillId="10" borderId="24" xfId="0" applyFont="1" applyFill="1" applyBorder="1" applyAlignment="1">
      <alignment horizontal="center" wrapText="1"/>
    </xf>
    <xf numFmtId="44" fontId="2" fillId="0" borderId="24" xfId="42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43" fontId="2" fillId="0" borderId="0" xfId="44" applyFont="1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 horizontal="center" vertical="center"/>
    </xf>
    <xf numFmtId="44" fontId="0" fillId="3" borderId="25" xfId="42" applyFont="1" applyFill="1" applyBorder="1" applyAlignment="1">
      <alignment/>
    </xf>
    <xf numFmtId="44" fontId="0" fillId="4" borderId="39" xfId="42" applyFont="1" applyFill="1" applyBorder="1" applyAlignment="1">
      <alignment/>
    </xf>
    <xf numFmtId="44" fontId="1" fillId="0" borderId="31" xfId="0" applyNumberFormat="1" applyFont="1" applyBorder="1" applyAlignment="1">
      <alignment/>
    </xf>
    <xf numFmtId="0" fontId="0" fillId="26" borderId="25" xfId="0" applyFill="1" applyBorder="1" applyAlignment="1">
      <alignment wrapText="1"/>
    </xf>
    <xf numFmtId="44" fontId="5" fillId="0" borderId="0" xfId="0" applyNumberFormat="1" applyFont="1" applyAlignment="1">
      <alignment/>
    </xf>
    <xf numFmtId="44" fontId="2" fillId="0" borderId="0" xfId="0" applyNumberFormat="1" applyFont="1" applyAlignment="1">
      <alignment/>
    </xf>
    <xf numFmtId="44" fontId="2" fillId="0" borderId="24" xfId="42" applyFont="1" applyFill="1" applyBorder="1" applyAlignment="1">
      <alignment wrapText="1"/>
    </xf>
    <xf numFmtId="0" fontId="0" fillId="0" borderId="2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44" fontId="2" fillId="0" borderId="24" xfId="42" applyFont="1" applyFill="1" applyBorder="1" applyAlignment="1">
      <alignment/>
    </xf>
    <xf numFmtId="44" fontId="3" fillId="22" borderId="41" xfId="60" applyFont="1" applyFill="1" applyBorder="1" applyAlignment="1">
      <alignment/>
    </xf>
    <xf numFmtId="44" fontId="3" fillId="10" borderId="15" xfId="60" applyNumberFormat="1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0" xfId="0" applyFill="1" applyBorder="1" applyAlignment="1">
      <alignment/>
    </xf>
    <xf numFmtId="44" fontId="3" fillId="19" borderId="24" xfId="42" applyFont="1" applyFill="1" applyBorder="1" applyAlignment="1">
      <alignment/>
    </xf>
    <xf numFmtId="44" fontId="3" fillId="19" borderId="29" xfId="42" applyFont="1" applyFill="1" applyBorder="1" applyAlignment="1">
      <alignment/>
    </xf>
    <xf numFmtId="0" fontId="0" fillId="0" borderId="35" xfId="0" applyBorder="1" applyAlignment="1">
      <alignment/>
    </xf>
    <xf numFmtId="0" fontId="0" fillId="0" borderId="42" xfId="0" applyBorder="1" applyAlignment="1">
      <alignment/>
    </xf>
    <xf numFmtId="44" fontId="3" fillId="19" borderId="13" xfId="42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4" fontId="3" fillId="0" borderId="13" xfId="60" applyFont="1" applyBorder="1" applyAlignment="1">
      <alignment horizontal="left"/>
    </xf>
    <xf numFmtId="44" fontId="1" fillId="0" borderId="14" xfId="60" applyFont="1" applyBorder="1" applyAlignment="1">
      <alignment horizontal="left"/>
    </xf>
    <xf numFmtId="44" fontId="1" fillId="0" borderId="30" xfId="60" applyFont="1" applyBorder="1" applyAlignment="1">
      <alignment horizontal="left"/>
    </xf>
    <xf numFmtId="44" fontId="3" fillId="0" borderId="0" xfId="60" applyFont="1" applyBorder="1" applyAlignment="1">
      <alignment horizontal="left"/>
    </xf>
    <xf numFmtId="44" fontId="1" fillId="0" borderId="0" xfId="60" applyFont="1" applyBorder="1" applyAlignment="1">
      <alignment horizontal="left"/>
    </xf>
    <xf numFmtId="44" fontId="3" fillId="19" borderId="22" xfId="42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3" fillId="24" borderId="16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wrapText="1"/>
    </xf>
    <xf numFmtId="0" fontId="1" fillId="24" borderId="17" xfId="0" applyFont="1" applyFill="1" applyBorder="1" applyAlignment="1">
      <alignment wrapText="1"/>
    </xf>
    <xf numFmtId="0" fontId="3" fillId="8" borderId="38" xfId="0" applyFont="1" applyFill="1" applyBorder="1" applyAlignment="1">
      <alignment horizontal="center" vertical="center"/>
    </xf>
    <xf numFmtId="0" fontId="3" fillId="8" borderId="36" xfId="0" applyFont="1" applyFill="1" applyBorder="1" applyAlignment="1">
      <alignment horizontal="center" vertical="center"/>
    </xf>
    <xf numFmtId="0" fontId="3" fillId="8" borderId="43" xfId="0" applyFont="1" applyFill="1" applyBorder="1" applyAlignment="1">
      <alignment horizontal="center" vertical="center"/>
    </xf>
    <xf numFmtId="0" fontId="3" fillId="25" borderId="38" xfId="0" applyFont="1" applyFill="1" applyBorder="1" applyAlignment="1">
      <alignment horizontal="center"/>
    </xf>
    <xf numFmtId="0" fontId="1" fillId="25" borderId="36" xfId="0" applyFont="1" applyFill="1" applyBorder="1" applyAlignment="1">
      <alignment/>
    </xf>
    <xf numFmtId="0" fontId="1" fillId="25" borderId="43" xfId="0" applyFont="1" applyFill="1" applyBorder="1" applyAlignment="1">
      <alignment/>
    </xf>
    <xf numFmtId="0" fontId="3" fillId="22" borderId="38" xfId="0" applyFont="1" applyFill="1" applyBorder="1" applyAlignment="1">
      <alignment horizontal="center"/>
    </xf>
    <xf numFmtId="0" fontId="1" fillId="22" borderId="36" xfId="0" applyFont="1" applyFill="1" applyBorder="1" applyAlignment="1">
      <alignment/>
    </xf>
    <xf numFmtId="0" fontId="1" fillId="22" borderId="43" xfId="0" applyFont="1" applyFill="1" applyBorder="1" applyAlignment="1">
      <alignment/>
    </xf>
    <xf numFmtId="0" fontId="3" fillId="0" borderId="44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43" fontId="3" fillId="19" borderId="29" xfId="44" applyFont="1" applyFill="1" applyBorder="1" applyAlignment="1">
      <alignment/>
    </xf>
    <xf numFmtId="0" fontId="3" fillId="8" borderId="38" xfId="0" applyFont="1" applyFill="1" applyBorder="1" applyAlignment="1">
      <alignment horizontal="left" wrapText="1"/>
    </xf>
    <xf numFmtId="0" fontId="1" fillId="8" borderId="36" xfId="0" applyFont="1" applyFill="1" applyBorder="1" applyAlignment="1">
      <alignment horizontal="left" wrapText="1"/>
    </xf>
    <xf numFmtId="0" fontId="1" fillId="8" borderId="43" xfId="0" applyFont="1" applyFill="1" applyBorder="1" applyAlignment="1">
      <alignment horizontal="left" wrapText="1"/>
    </xf>
    <xf numFmtId="0" fontId="3" fillId="25" borderId="38" xfId="0" applyFont="1" applyFill="1" applyBorder="1" applyAlignment="1">
      <alignment horizontal="left" wrapText="1"/>
    </xf>
    <xf numFmtId="0" fontId="1" fillId="25" borderId="36" xfId="0" applyFont="1" applyFill="1" applyBorder="1" applyAlignment="1">
      <alignment horizontal="left" wrapText="1"/>
    </xf>
    <xf numFmtId="0" fontId="1" fillId="25" borderId="43" xfId="0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44" fontId="3" fillId="0" borderId="44" xfId="60" applyFont="1" applyBorder="1" applyAlignment="1">
      <alignment horizontal="left"/>
    </xf>
    <xf numFmtId="44" fontId="1" fillId="0" borderId="45" xfId="6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3" fillId="8" borderId="38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3" fillId="25" borderId="38" xfId="0" applyFont="1" applyFill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43" xfId="0" applyBorder="1" applyAlignment="1">
      <alignment/>
    </xf>
    <xf numFmtId="0" fontId="1" fillId="0" borderId="38" xfId="0" applyFont="1" applyBorder="1" applyAlignment="1">
      <alignment horizontal="center" vertical="center"/>
    </xf>
    <xf numFmtId="0" fontId="1" fillId="0" borderId="43" xfId="0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9">
      <selection activeCell="E28" sqref="E28"/>
    </sheetView>
  </sheetViews>
  <sheetFormatPr defaultColWidth="9.140625" defaultRowHeight="12.75"/>
  <cols>
    <col min="1" max="1" width="11.421875" style="3" customWidth="1"/>
    <col min="2" max="2" width="18.8515625" style="2" customWidth="1"/>
    <col min="3" max="3" width="19.421875" style="2" customWidth="1"/>
    <col min="4" max="4" width="15.57421875" style="2" customWidth="1"/>
    <col min="5" max="5" width="16.421875" style="2" customWidth="1"/>
    <col min="6" max="6" width="13.8515625" style="1" hidden="1" customWidth="1"/>
    <col min="7" max="7" width="17.421875" style="1" customWidth="1"/>
    <col min="8" max="8" width="15.7109375" style="1" customWidth="1"/>
    <col min="9" max="9" width="15.8515625" style="1" customWidth="1"/>
    <col min="10" max="12" width="9.140625" style="1" customWidth="1"/>
    <col min="13" max="13" width="3.7109375" style="1" customWidth="1"/>
    <col min="14" max="14" width="17.7109375" style="1" customWidth="1"/>
    <col min="15" max="16384" width="9.140625" style="1" customWidth="1"/>
  </cols>
  <sheetData>
    <row r="1" spans="1:6" ht="38.25" customHeight="1" thickBot="1">
      <c r="A1" s="148" t="s">
        <v>60</v>
      </c>
      <c r="B1" s="149"/>
      <c r="C1" s="149"/>
      <c r="D1" s="149"/>
      <c r="E1" s="149"/>
      <c r="F1" s="150"/>
    </row>
    <row r="2" spans="1:6" ht="17.25" thickBot="1">
      <c r="A2" s="151" t="s">
        <v>5</v>
      </c>
      <c r="B2" s="152"/>
      <c r="C2" s="152"/>
      <c r="D2" s="153"/>
      <c r="E2" s="35">
        <v>80000</v>
      </c>
      <c r="F2" s="5" t="s">
        <v>13</v>
      </c>
    </row>
    <row r="3" spans="1:6" ht="17.25" thickBot="1">
      <c r="A3" s="9"/>
      <c r="B3" s="10"/>
      <c r="C3" s="10"/>
      <c r="D3" s="10"/>
      <c r="E3" s="7"/>
      <c r="F3" s="5"/>
    </row>
    <row r="4" spans="1:6" ht="17.25" thickBot="1">
      <c r="A4" s="154" t="s">
        <v>0</v>
      </c>
      <c r="B4" s="155"/>
      <c r="C4" s="155"/>
      <c r="D4" s="156"/>
      <c r="E4" s="6"/>
      <c r="F4" s="5"/>
    </row>
    <row r="5" spans="1:4" ht="16.5">
      <c r="A5" s="17"/>
      <c r="B5" s="18"/>
      <c r="C5" s="18"/>
      <c r="D5" s="19"/>
    </row>
    <row r="6" spans="1:4" ht="32.25" customHeight="1">
      <c r="A6" s="145" t="s">
        <v>14</v>
      </c>
      <c r="B6" s="146"/>
      <c r="C6" s="146"/>
      <c r="D6" s="147"/>
    </row>
    <row r="7" spans="1:9" ht="17.25" thickBot="1">
      <c r="A7" s="17"/>
      <c r="B7" s="18"/>
      <c r="C7" s="18"/>
      <c r="D7" s="19"/>
      <c r="I7" s="52"/>
    </row>
    <row r="8" spans="1:7" s="4" customFormat="1" ht="33.75" thickBot="1">
      <c r="A8" s="87" t="s">
        <v>1</v>
      </c>
      <c r="B8" s="67" t="s">
        <v>63</v>
      </c>
      <c r="C8" s="67" t="s">
        <v>2</v>
      </c>
      <c r="D8" s="67" t="s">
        <v>3</v>
      </c>
      <c r="E8" s="90" t="s">
        <v>59</v>
      </c>
      <c r="F8" s="89"/>
      <c r="G8" s="94"/>
    </row>
    <row r="9" spans="1:7" ht="16.5">
      <c r="A9" s="49">
        <v>2</v>
      </c>
      <c r="B9" s="62">
        <v>3552</v>
      </c>
      <c r="C9" s="37">
        <f aca="true" t="shared" si="0" ref="C9:C14">(B9/100)*20</f>
        <v>710.4000000000001</v>
      </c>
      <c r="D9" s="57">
        <f aca="true" t="shared" si="1" ref="D9:D14">C9</f>
        <v>710.4000000000001</v>
      </c>
      <c r="E9" s="62">
        <v>710</v>
      </c>
      <c r="F9" s="63"/>
      <c r="G9" s="95"/>
    </row>
    <row r="10" spans="1:7" ht="16.5">
      <c r="A10" s="50">
        <v>5</v>
      </c>
      <c r="B10" s="62">
        <v>850</v>
      </c>
      <c r="C10" s="37">
        <f t="shared" si="0"/>
        <v>170</v>
      </c>
      <c r="D10" s="57">
        <f t="shared" si="1"/>
        <v>170</v>
      </c>
      <c r="E10" s="62">
        <v>170</v>
      </c>
      <c r="F10" s="63"/>
      <c r="G10" s="95"/>
    </row>
    <row r="11" spans="1:7" ht="16.5">
      <c r="A11" s="50">
        <v>15</v>
      </c>
      <c r="B11" s="62">
        <v>2611.29</v>
      </c>
      <c r="C11" s="37">
        <f t="shared" si="0"/>
        <v>522.258</v>
      </c>
      <c r="D11" s="57">
        <f t="shared" si="1"/>
        <v>522.258</v>
      </c>
      <c r="E11" s="62">
        <v>522</v>
      </c>
      <c r="F11" s="62"/>
      <c r="G11" s="93"/>
    </row>
    <row r="12" spans="1:8" ht="16.5">
      <c r="A12" s="50">
        <v>23</v>
      </c>
      <c r="B12" s="39">
        <v>5292</v>
      </c>
      <c r="C12" s="39">
        <f t="shared" si="0"/>
        <v>1058.4</v>
      </c>
      <c r="D12" s="57">
        <f t="shared" si="1"/>
        <v>1058.4</v>
      </c>
      <c r="E12" s="130" t="s">
        <v>57</v>
      </c>
      <c r="F12" s="131"/>
      <c r="G12" s="132"/>
      <c r="H12" s="96"/>
    </row>
    <row r="13" spans="1:7" ht="16.5">
      <c r="A13" s="54">
        <v>28</v>
      </c>
      <c r="B13" s="62">
        <v>280.48</v>
      </c>
      <c r="C13" s="39">
        <f t="shared" si="0"/>
        <v>56.096000000000004</v>
      </c>
      <c r="D13" s="57">
        <f t="shared" si="1"/>
        <v>56.096000000000004</v>
      </c>
      <c r="E13" s="62">
        <v>56</v>
      </c>
      <c r="F13" s="62"/>
      <c r="G13" s="101"/>
    </row>
    <row r="14" spans="1:8" ht="17.25" thickBot="1">
      <c r="A14" s="70" t="s">
        <v>24</v>
      </c>
      <c r="B14" s="39">
        <v>18459.94</v>
      </c>
      <c r="C14" s="39">
        <f t="shared" si="0"/>
        <v>3691.9879999999994</v>
      </c>
      <c r="D14" s="57">
        <f t="shared" si="1"/>
        <v>3691.9879999999994</v>
      </c>
      <c r="E14" s="124">
        <v>3692</v>
      </c>
      <c r="F14" s="123"/>
      <c r="G14" s="122"/>
      <c r="H14" s="96"/>
    </row>
    <row r="15" spans="1:8" ht="17.25" thickBot="1">
      <c r="A15" s="136" t="s">
        <v>4</v>
      </c>
      <c r="B15" s="137"/>
      <c r="C15" s="138"/>
      <c r="D15" s="97">
        <f>SUM(D9:D14)</f>
        <v>6209.142</v>
      </c>
      <c r="E15" s="139"/>
      <c r="F15" s="140"/>
      <c r="G15" s="140"/>
      <c r="H15" s="44"/>
    </row>
    <row r="16" spans="1:8" ht="17.25" thickBot="1">
      <c r="A16" s="42"/>
      <c r="B16" s="136" t="s">
        <v>28</v>
      </c>
      <c r="C16" s="137"/>
      <c r="D16" s="138"/>
      <c r="E16" s="98">
        <f>E9+E10+E11+E13+E14</f>
        <v>5150</v>
      </c>
      <c r="F16" s="43"/>
      <c r="G16" s="43"/>
      <c r="H16" s="44"/>
    </row>
    <row r="17" ht="17.25" thickBot="1"/>
    <row r="18" spans="1:4" ht="17.25" thickBot="1">
      <c r="A18" s="154" t="s">
        <v>18</v>
      </c>
      <c r="B18" s="155"/>
      <c r="C18" s="155"/>
      <c r="D18" s="156"/>
    </row>
    <row r="19" spans="1:4" ht="16.5">
      <c r="A19" s="17"/>
      <c r="B19" s="18"/>
      <c r="C19" s="18"/>
      <c r="D19" s="19"/>
    </row>
    <row r="20" spans="1:4" ht="38.25" customHeight="1">
      <c r="A20" s="145" t="s">
        <v>21</v>
      </c>
      <c r="B20" s="146"/>
      <c r="C20" s="146"/>
      <c r="D20" s="147"/>
    </row>
    <row r="21" spans="1:4" ht="17.25" thickBot="1">
      <c r="A21" s="17"/>
      <c r="B21" s="18"/>
      <c r="C21" s="18"/>
      <c r="D21" s="19"/>
    </row>
    <row r="22" spans="1:8" ht="33.75" thickBot="1">
      <c r="A22" s="14" t="s">
        <v>1</v>
      </c>
      <c r="B22" s="15" t="s">
        <v>63</v>
      </c>
      <c r="C22" s="15" t="s">
        <v>22</v>
      </c>
      <c r="D22" s="16" t="s">
        <v>3</v>
      </c>
      <c r="E22" s="90" t="s">
        <v>59</v>
      </c>
      <c r="F22" s="89"/>
      <c r="G22" s="94"/>
      <c r="H22" s="94"/>
    </row>
    <row r="23" spans="1:7" ht="16.5">
      <c r="A23" s="12">
        <v>5</v>
      </c>
      <c r="B23" s="64">
        <v>20082.11</v>
      </c>
      <c r="C23" s="39">
        <f>(B23/100)*29.5</f>
        <v>5924.22245</v>
      </c>
      <c r="D23" s="57">
        <f>C23</f>
        <v>5924.22245</v>
      </c>
      <c r="E23" s="64">
        <v>5924</v>
      </c>
      <c r="F23" s="93"/>
      <c r="G23" s="95"/>
    </row>
    <row r="24" spans="1:7" ht="16.5">
      <c r="A24" s="11">
        <v>11</v>
      </c>
      <c r="B24" s="62">
        <v>6184</v>
      </c>
      <c r="C24" s="39">
        <f aca="true" t="shared" si="2" ref="C24:C40">(B24/100)*29.5</f>
        <v>1824.2800000000002</v>
      </c>
      <c r="D24" s="57">
        <f aca="true" t="shared" si="3" ref="D24:D40">C24</f>
        <v>1824.2800000000002</v>
      </c>
      <c r="E24" s="62">
        <v>1824</v>
      </c>
      <c r="F24" s="63"/>
      <c r="G24" s="95"/>
    </row>
    <row r="25" spans="1:7" ht="17.25" thickBot="1">
      <c r="A25" s="11">
        <v>15</v>
      </c>
      <c r="B25" s="62">
        <v>26094.56</v>
      </c>
      <c r="C25" s="39">
        <f t="shared" si="2"/>
        <v>7697.895200000001</v>
      </c>
      <c r="D25" s="57">
        <f t="shared" si="3"/>
        <v>7697.895200000001</v>
      </c>
      <c r="E25" s="100">
        <v>7698</v>
      </c>
      <c r="F25" s="101"/>
      <c r="G25" s="95"/>
    </row>
    <row r="26" spans="1:8" ht="18.75" customHeight="1" thickBot="1">
      <c r="A26" s="11">
        <v>18</v>
      </c>
      <c r="B26" s="39">
        <v>7434</v>
      </c>
      <c r="C26" s="39">
        <f t="shared" si="2"/>
        <v>2193.03</v>
      </c>
      <c r="D26" s="57">
        <f t="shared" si="3"/>
        <v>2193.03</v>
      </c>
      <c r="E26" s="133" t="s">
        <v>69</v>
      </c>
      <c r="F26" s="134"/>
      <c r="G26" s="135"/>
      <c r="H26" s="96"/>
    </row>
    <row r="27" spans="1:8" ht="17.25" thickBot="1">
      <c r="A27" s="11">
        <v>19</v>
      </c>
      <c r="B27" s="62">
        <v>53255.87</v>
      </c>
      <c r="C27" s="39">
        <f t="shared" si="2"/>
        <v>15710.481650000002</v>
      </c>
      <c r="D27" s="57">
        <f t="shared" si="3"/>
        <v>15710.481650000002</v>
      </c>
      <c r="E27" s="100">
        <v>15710</v>
      </c>
      <c r="F27" s="62"/>
      <c r="G27" s="71"/>
      <c r="H27" s="55"/>
    </row>
    <row r="28" spans="1:8" ht="16.5" customHeight="1" thickBot="1">
      <c r="A28" s="11">
        <v>22</v>
      </c>
      <c r="B28" s="39">
        <v>53035.95</v>
      </c>
      <c r="C28" s="39">
        <f t="shared" si="2"/>
        <v>15645.60525</v>
      </c>
      <c r="D28" s="57">
        <f t="shared" si="3"/>
        <v>15645.60525</v>
      </c>
      <c r="E28" s="124">
        <v>15646</v>
      </c>
      <c r="F28" s="127"/>
      <c r="G28" s="128"/>
      <c r="H28" s="96"/>
    </row>
    <row r="29" spans="1:8" ht="16.5">
      <c r="A29" s="11">
        <v>23</v>
      </c>
      <c r="B29" s="39">
        <v>13705.67</v>
      </c>
      <c r="C29" s="39">
        <f t="shared" si="2"/>
        <v>4043.17265</v>
      </c>
      <c r="D29" s="57">
        <f t="shared" si="3"/>
        <v>4043.17265</v>
      </c>
      <c r="E29" s="141" t="s">
        <v>70</v>
      </c>
      <c r="F29" s="142"/>
      <c r="G29" s="143"/>
      <c r="H29" s="96"/>
    </row>
    <row r="30" spans="1:7" ht="16.5">
      <c r="A30" s="13">
        <v>24</v>
      </c>
      <c r="B30" s="62">
        <v>14671.53</v>
      </c>
      <c r="C30" s="39">
        <f t="shared" si="2"/>
        <v>4328.101350000001</v>
      </c>
      <c r="D30" s="57">
        <f t="shared" si="3"/>
        <v>4328.101350000001</v>
      </c>
      <c r="E30" s="64">
        <v>4328</v>
      </c>
      <c r="F30" s="93"/>
      <c r="G30" s="95"/>
    </row>
    <row r="31" spans="1:7" ht="16.5">
      <c r="A31" s="13">
        <v>25</v>
      </c>
      <c r="B31" s="62">
        <v>9183</v>
      </c>
      <c r="C31" s="39">
        <f t="shared" si="2"/>
        <v>2708.985</v>
      </c>
      <c r="D31" s="57">
        <f t="shared" si="3"/>
        <v>2708.985</v>
      </c>
      <c r="E31" s="62">
        <v>2709</v>
      </c>
      <c r="F31" s="63"/>
      <c r="G31" s="95"/>
    </row>
    <row r="32" spans="1:7" ht="16.5">
      <c r="A32" s="13">
        <v>27</v>
      </c>
      <c r="B32" s="62">
        <v>2575</v>
      </c>
      <c r="C32" s="39">
        <f t="shared" si="2"/>
        <v>759.625</v>
      </c>
      <c r="D32" s="57">
        <f t="shared" si="3"/>
        <v>759.625</v>
      </c>
      <c r="E32" s="62">
        <v>760</v>
      </c>
      <c r="F32" s="63"/>
      <c r="G32" s="95"/>
    </row>
    <row r="33" spans="1:7" ht="16.5">
      <c r="A33" s="13">
        <v>28</v>
      </c>
      <c r="B33" s="62">
        <v>9000</v>
      </c>
      <c r="C33" s="39">
        <f t="shared" si="2"/>
        <v>2655</v>
      </c>
      <c r="D33" s="57">
        <f t="shared" si="3"/>
        <v>2655</v>
      </c>
      <c r="E33" s="62">
        <v>2655</v>
      </c>
      <c r="F33" s="63"/>
      <c r="G33" s="95"/>
    </row>
    <row r="34" spans="1:7" ht="16.5">
      <c r="A34" s="13">
        <v>32</v>
      </c>
      <c r="B34" s="62">
        <v>4335</v>
      </c>
      <c r="C34" s="39">
        <f t="shared" si="2"/>
        <v>1278.825</v>
      </c>
      <c r="D34" s="57">
        <f t="shared" si="3"/>
        <v>1278.825</v>
      </c>
      <c r="E34" s="84">
        <v>1279</v>
      </c>
      <c r="F34" s="63"/>
      <c r="G34" s="95"/>
    </row>
    <row r="35" spans="1:9" s="20" customFormat="1" ht="16.5">
      <c r="A35" s="13">
        <v>33</v>
      </c>
      <c r="B35" s="84">
        <v>22943.9</v>
      </c>
      <c r="C35" s="39">
        <f t="shared" si="2"/>
        <v>6768.450500000001</v>
      </c>
      <c r="D35" s="57">
        <f t="shared" si="3"/>
        <v>6768.450500000001</v>
      </c>
      <c r="E35" s="100">
        <v>6768</v>
      </c>
      <c r="F35" s="102"/>
      <c r="G35" s="95"/>
      <c r="H35" s="99"/>
      <c r="I35" s="118"/>
    </row>
    <row r="36" spans="1:8" s="20" customFormat="1" ht="16.5">
      <c r="A36" s="13">
        <v>34</v>
      </c>
      <c r="B36" s="40">
        <v>2500</v>
      </c>
      <c r="C36" s="39">
        <f t="shared" si="2"/>
        <v>737.5</v>
      </c>
      <c r="D36" s="57">
        <f t="shared" si="3"/>
        <v>737.5</v>
      </c>
      <c r="E36" s="129" t="s">
        <v>58</v>
      </c>
      <c r="F36" s="142"/>
      <c r="G36" s="144"/>
      <c r="H36" s="96"/>
    </row>
    <row r="37" spans="1:8" ht="16.5">
      <c r="A37" s="13">
        <v>35</v>
      </c>
      <c r="B37" s="40">
        <v>8750</v>
      </c>
      <c r="C37" s="39">
        <f t="shared" si="2"/>
        <v>2581.25</v>
      </c>
      <c r="D37" s="57">
        <v>2581</v>
      </c>
      <c r="E37" s="120">
        <v>2581</v>
      </c>
      <c r="F37" s="121"/>
      <c r="G37" s="122"/>
      <c r="H37" s="96"/>
    </row>
    <row r="38" spans="1:7" ht="16.5">
      <c r="A38" s="11">
        <v>36</v>
      </c>
      <c r="B38" s="62">
        <v>23571.8</v>
      </c>
      <c r="C38" s="39">
        <f t="shared" si="2"/>
        <v>6953.681</v>
      </c>
      <c r="D38" s="57">
        <f t="shared" si="3"/>
        <v>6953.681</v>
      </c>
      <c r="E38" s="64">
        <v>6954</v>
      </c>
      <c r="F38" s="93"/>
      <c r="G38" s="95"/>
    </row>
    <row r="39" spans="1:7" ht="17.25" thickBot="1">
      <c r="A39" s="25">
        <v>39</v>
      </c>
      <c r="B39" s="100">
        <v>9246.45</v>
      </c>
      <c r="C39" s="40">
        <f t="shared" si="2"/>
        <v>2727.70275</v>
      </c>
      <c r="D39" s="56">
        <f t="shared" si="3"/>
        <v>2727.70275</v>
      </c>
      <c r="E39" s="100">
        <v>2728</v>
      </c>
      <c r="F39" s="101"/>
      <c r="G39" s="95"/>
    </row>
    <row r="40" spans="1:7" ht="17.25" thickBot="1">
      <c r="A40" s="53">
        <v>41</v>
      </c>
      <c r="B40" s="62">
        <v>25500</v>
      </c>
      <c r="C40" s="39">
        <f t="shared" si="2"/>
        <v>7522.5</v>
      </c>
      <c r="D40" s="60">
        <f t="shared" si="3"/>
        <v>7522.5</v>
      </c>
      <c r="E40" s="133" t="s">
        <v>69</v>
      </c>
      <c r="F40" s="134"/>
      <c r="G40" s="135"/>
    </row>
    <row r="41" spans="1:8" ht="17.25" thickBot="1">
      <c r="A41" s="157" t="s">
        <v>4</v>
      </c>
      <c r="B41" s="158"/>
      <c r="C41" s="159"/>
      <c r="D41" s="125">
        <f>SUM(D23:D40)</f>
        <v>92060.0578</v>
      </c>
      <c r="E41" s="139"/>
      <c r="F41" s="140"/>
      <c r="G41" s="140"/>
      <c r="H41" s="44"/>
    </row>
    <row r="42" spans="2:5" ht="17.25" thickBot="1">
      <c r="B42" s="136" t="s">
        <v>28</v>
      </c>
      <c r="C42" s="137"/>
      <c r="D42" s="138"/>
      <c r="E42" s="98">
        <f>E23+E24+E25+E27+E30+E31+E32+E33+E34+E35+E38+E39+E37+E28</f>
        <v>77564</v>
      </c>
    </row>
    <row r="43" spans="1:5" ht="16.5">
      <c r="A43" s="45"/>
      <c r="B43" s="46"/>
      <c r="C43" s="46"/>
      <c r="D43" s="47"/>
      <c r="E43" s="47"/>
    </row>
    <row r="44" spans="1:5" ht="16.5">
      <c r="A44" s="51"/>
      <c r="B44" s="47"/>
      <c r="C44" s="47"/>
      <c r="D44" s="36"/>
      <c r="E44" s="36"/>
    </row>
    <row r="46" spans="2:3" ht="16.5">
      <c r="B46" s="32"/>
      <c r="C46" s="32"/>
    </row>
    <row r="47" spans="2:5" ht="16.5">
      <c r="B47" s="33"/>
      <c r="C47" s="31"/>
      <c r="E47" s="31"/>
    </row>
    <row r="49" ht="16.5">
      <c r="B49" s="31"/>
    </row>
  </sheetData>
  <sheetProtection/>
  <mergeCells count="17">
    <mergeCell ref="A18:D18"/>
    <mergeCell ref="A15:C15"/>
    <mergeCell ref="B16:D16"/>
    <mergeCell ref="A1:F1"/>
    <mergeCell ref="A2:D2"/>
    <mergeCell ref="A4:D4"/>
    <mergeCell ref="A6:D6"/>
    <mergeCell ref="E12:G12"/>
    <mergeCell ref="E26:G26"/>
    <mergeCell ref="B42:D42"/>
    <mergeCell ref="E41:G41"/>
    <mergeCell ref="E29:G29"/>
    <mergeCell ref="E36:G36"/>
    <mergeCell ref="A20:D20"/>
    <mergeCell ref="E40:G40"/>
    <mergeCell ref="E15:G15"/>
    <mergeCell ref="A41:C4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11.421875" style="3" customWidth="1"/>
    <col min="2" max="2" width="18.8515625" style="2" customWidth="1"/>
    <col min="3" max="3" width="15.28125" style="2" customWidth="1"/>
    <col min="4" max="4" width="15.57421875" style="2" customWidth="1"/>
    <col min="5" max="5" width="14.28125" style="2" customWidth="1"/>
    <col min="6" max="6" width="0.13671875" style="1" customWidth="1"/>
    <col min="7" max="7" width="15.140625" style="1" customWidth="1"/>
    <col min="8" max="8" width="19.00390625" style="1" customWidth="1"/>
    <col min="9" max="10" width="9.140625" style="1" customWidth="1"/>
    <col min="11" max="11" width="13.7109375" style="1" customWidth="1"/>
    <col min="12" max="14" width="9.140625" style="1" customWidth="1"/>
    <col min="15" max="15" width="3.7109375" style="1" customWidth="1"/>
    <col min="16" max="16" width="17.7109375" style="1" customWidth="1"/>
    <col min="17" max="16384" width="9.140625" style="1" customWidth="1"/>
  </cols>
  <sheetData>
    <row r="1" spans="1:6" ht="54" customHeight="1" thickBot="1">
      <c r="A1" s="161" t="s">
        <v>62</v>
      </c>
      <c r="B1" s="162"/>
      <c r="C1" s="162"/>
      <c r="D1" s="162"/>
      <c r="E1" s="162"/>
      <c r="F1" s="163"/>
    </row>
    <row r="2" spans="1:6" ht="33" customHeight="1" thickBot="1">
      <c r="A2" s="164" t="s">
        <v>15</v>
      </c>
      <c r="B2" s="165"/>
      <c r="C2" s="165"/>
      <c r="D2" s="165"/>
      <c r="E2" s="165"/>
      <c r="F2" s="166"/>
    </row>
    <row r="3" ht="17.25" thickBot="1"/>
    <row r="4" spans="1:7" ht="17.25" thickBot="1">
      <c r="A4" s="151" t="s">
        <v>6</v>
      </c>
      <c r="B4" s="152"/>
      <c r="C4" s="152"/>
      <c r="D4" s="153"/>
      <c r="E4" s="35">
        <v>15000</v>
      </c>
      <c r="F4" s="5"/>
      <c r="G4" s="5"/>
    </row>
    <row r="5" spans="1:7" ht="17.25" thickBot="1">
      <c r="A5" s="9"/>
      <c r="B5" s="10"/>
      <c r="C5" s="10"/>
      <c r="D5" s="10"/>
      <c r="E5" s="7"/>
      <c r="F5" s="5"/>
      <c r="G5" s="5"/>
    </row>
    <row r="6" spans="1:4" ht="16.5">
      <c r="A6" s="26"/>
      <c r="B6" s="27"/>
      <c r="C6" s="27"/>
      <c r="D6" s="28"/>
    </row>
    <row r="7" spans="1:4" ht="32.25" customHeight="1">
      <c r="A7" s="145" t="s">
        <v>11</v>
      </c>
      <c r="B7" s="146"/>
      <c r="C7" s="146"/>
      <c r="D7" s="147"/>
    </row>
    <row r="8" spans="1:4" ht="17.25" thickBot="1">
      <c r="A8" s="17"/>
      <c r="B8" s="18"/>
      <c r="C8" s="18"/>
      <c r="D8" s="19"/>
    </row>
    <row r="9" spans="1:8" s="4" customFormat="1" ht="33.75" thickBot="1">
      <c r="A9" s="14" t="s">
        <v>1</v>
      </c>
      <c r="B9" s="15" t="s">
        <v>63</v>
      </c>
      <c r="C9" s="15" t="s">
        <v>7</v>
      </c>
      <c r="D9" s="16" t="s">
        <v>3</v>
      </c>
      <c r="E9" s="90" t="s">
        <v>59</v>
      </c>
      <c r="F9" s="92"/>
      <c r="H9" s="8"/>
    </row>
    <row r="10" spans="1:6" ht="16.5">
      <c r="A10" s="49">
        <v>15</v>
      </c>
      <c r="B10" s="2">
        <v>6915.41</v>
      </c>
      <c r="C10" s="37">
        <f>(B10/100)*100</f>
        <v>6915.41</v>
      </c>
      <c r="D10" s="38">
        <f>C10</f>
        <v>6915.41</v>
      </c>
      <c r="E10" s="32">
        <v>6915</v>
      </c>
      <c r="F10" s="29"/>
    </row>
    <row r="11" spans="1:7" ht="17.25" thickBot="1">
      <c r="A11" s="50">
        <v>23</v>
      </c>
      <c r="B11" s="39">
        <v>2500</v>
      </c>
      <c r="C11" s="37">
        <f>(B11/100)*100</f>
        <v>2500</v>
      </c>
      <c r="D11" s="57">
        <f>C11</f>
        <v>2500</v>
      </c>
      <c r="E11" s="160" t="s">
        <v>70</v>
      </c>
      <c r="F11" s="131"/>
      <c r="G11" s="132"/>
    </row>
    <row r="12" spans="1:4" ht="17.25" thickBot="1">
      <c r="A12" s="136" t="s">
        <v>4</v>
      </c>
      <c r="B12" s="137"/>
      <c r="C12" s="137"/>
      <c r="D12" s="41">
        <f>SUM(D9:D11)</f>
        <v>9415.41</v>
      </c>
    </row>
    <row r="13" spans="1:5" ht="17.25" thickBot="1">
      <c r="A13" s="42"/>
      <c r="B13" s="136" t="s">
        <v>28</v>
      </c>
      <c r="C13" s="137"/>
      <c r="D13" s="137"/>
      <c r="E13" s="91">
        <f>SUM(E10:E12)</f>
        <v>6915</v>
      </c>
    </row>
    <row r="14" spans="1:3" ht="16.5">
      <c r="A14" s="45"/>
      <c r="B14" s="46"/>
      <c r="C14" s="46"/>
    </row>
    <row r="15" spans="4:7" ht="16.5">
      <c r="D15" s="23"/>
      <c r="E15" s="22"/>
      <c r="G15" s="55"/>
    </row>
  </sheetData>
  <sheetProtection/>
  <mergeCells count="7">
    <mergeCell ref="E11:G11"/>
    <mergeCell ref="A12:C12"/>
    <mergeCell ref="B13:D13"/>
    <mergeCell ref="A1:F1"/>
    <mergeCell ref="A2:F2"/>
    <mergeCell ref="A4:D4"/>
    <mergeCell ref="A7:D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11.421875" style="3" customWidth="1"/>
    <col min="2" max="3" width="18.8515625" style="2" customWidth="1"/>
    <col min="4" max="4" width="15.57421875" style="2" customWidth="1"/>
    <col min="5" max="5" width="17.28125" style="2" customWidth="1"/>
    <col min="6" max="6" width="17.28125" style="1" customWidth="1"/>
    <col min="7" max="7" width="16.7109375" style="1" customWidth="1"/>
    <col min="8" max="9" width="9.140625" style="1" customWidth="1"/>
    <col min="10" max="10" width="21.00390625" style="1" customWidth="1"/>
    <col min="11" max="13" width="9.140625" style="1" customWidth="1"/>
    <col min="14" max="14" width="3.7109375" style="1" customWidth="1"/>
    <col min="15" max="15" width="17.7109375" style="1" customWidth="1"/>
    <col min="16" max="16384" width="9.140625" style="1" customWidth="1"/>
  </cols>
  <sheetData>
    <row r="1" spans="1:5" ht="33" customHeight="1" thickBot="1">
      <c r="A1" s="161" t="s">
        <v>61</v>
      </c>
      <c r="B1" s="162"/>
      <c r="C1" s="162"/>
      <c r="D1" s="162"/>
      <c r="E1" s="163"/>
    </row>
    <row r="2" spans="1:5" ht="33" customHeight="1" thickBot="1">
      <c r="A2" s="164" t="s">
        <v>16</v>
      </c>
      <c r="B2" s="165"/>
      <c r="C2" s="165"/>
      <c r="D2" s="165"/>
      <c r="E2" s="166"/>
    </row>
    <row r="3" ht="12" customHeight="1" thickBot="1"/>
    <row r="4" spans="1:6" ht="17.25" thickBot="1">
      <c r="A4" s="151" t="s">
        <v>8</v>
      </c>
      <c r="B4" s="152"/>
      <c r="C4" s="152"/>
      <c r="D4" s="153"/>
      <c r="E4" s="35">
        <v>60000</v>
      </c>
      <c r="F4" s="5"/>
    </row>
    <row r="5" spans="1:6" ht="9" customHeight="1" thickBot="1">
      <c r="A5" s="9"/>
      <c r="B5" s="10"/>
      <c r="C5" s="10"/>
      <c r="D5" s="10"/>
      <c r="E5" s="7"/>
      <c r="F5" s="5"/>
    </row>
    <row r="6" spans="1:4" ht="5.25" customHeight="1">
      <c r="A6" s="26"/>
      <c r="B6" s="27"/>
      <c r="C6" s="27"/>
      <c r="D6" s="28"/>
    </row>
    <row r="7" spans="1:4" ht="37.5" customHeight="1" thickBot="1">
      <c r="A7" s="145" t="s">
        <v>19</v>
      </c>
      <c r="B7" s="146"/>
      <c r="C7" s="146"/>
      <c r="D7" s="147"/>
    </row>
    <row r="8" spans="1:4" ht="17.25" hidden="1" thickBot="1">
      <c r="A8" s="17"/>
      <c r="B8" s="18"/>
      <c r="C8" s="18"/>
      <c r="D8" s="19"/>
    </row>
    <row r="9" spans="1:7" s="4" customFormat="1" ht="33.75" thickBot="1">
      <c r="A9" s="14" t="s">
        <v>1</v>
      </c>
      <c r="B9" s="15" t="s">
        <v>63</v>
      </c>
      <c r="C9" s="66" t="s">
        <v>12</v>
      </c>
      <c r="D9" s="105" t="s">
        <v>3</v>
      </c>
      <c r="E9" s="108" t="s">
        <v>59</v>
      </c>
      <c r="F9" s="103"/>
      <c r="G9" s="103"/>
    </row>
    <row r="10" spans="1:7" s="4" customFormat="1" ht="16.5">
      <c r="A10" s="30">
        <v>2</v>
      </c>
      <c r="B10" s="68">
        <v>6674</v>
      </c>
      <c r="C10" s="37">
        <f>(B10/100)*70</f>
        <v>4671.799999999999</v>
      </c>
      <c r="D10" s="106">
        <f>C10</f>
        <v>4671.799999999999</v>
      </c>
      <c r="E10" s="109">
        <v>4672</v>
      </c>
      <c r="F10" s="104"/>
      <c r="G10" s="103"/>
    </row>
    <row r="11" spans="1:7" ht="16.5">
      <c r="A11" s="11">
        <v>5</v>
      </c>
      <c r="B11" s="62">
        <v>762</v>
      </c>
      <c r="C11" s="37">
        <f aca="true" t="shared" si="0" ref="C11:C32">(B11/100)*70</f>
        <v>533.4</v>
      </c>
      <c r="D11" s="107">
        <f aca="true" t="shared" si="1" ref="D11:D31">C11</f>
        <v>533.4</v>
      </c>
      <c r="E11" s="62">
        <v>533</v>
      </c>
      <c r="F11" s="104"/>
      <c r="G11" s="55"/>
    </row>
    <row r="12" spans="1:7" ht="16.5">
      <c r="A12" s="11">
        <v>8</v>
      </c>
      <c r="B12" s="62">
        <v>1258</v>
      </c>
      <c r="C12" s="37">
        <f t="shared" si="0"/>
        <v>880.6</v>
      </c>
      <c r="D12" s="107">
        <f t="shared" si="1"/>
        <v>880.6</v>
      </c>
      <c r="E12" s="62">
        <v>881</v>
      </c>
      <c r="F12" s="104"/>
      <c r="G12" s="55"/>
    </row>
    <row r="13" spans="1:7" ht="16.5">
      <c r="A13" s="11">
        <v>9</v>
      </c>
      <c r="B13" s="62">
        <v>1009</v>
      </c>
      <c r="C13" s="37">
        <f t="shared" si="0"/>
        <v>706.3</v>
      </c>
      <c r="D13" s="107">
        <f t="shared" si="1"/>
        <v>706.3</v>
      </c>
      <c r="E13" s="62">
        <v>706</v>
      </c>
      <c r="F13" s="104"/>
      <c r="G13" s="55"/>
    </row>
    <row r="14" spans="1:7" ht="16.5">
      <c r="A14" s="11">
        <v>10</v>
      </c>
      <c r="B14" s="62">
        <f>5754+7839</f>
        <v>13593</v>
      </c>
      <c r="C14" s="37">
        <f t="shared" si="0"/>
        <v>9515.1</v>
      </c>
      <c r="D14" s="107">
        <f t="shared" si="1"/>
        <v>9515.1</v>
      </c>
      <c r="E14" s="62">
        <v>9515</v>
      </c>
      <c r="F14" s="95"/>
      <c r="G14" s="55"/>
    </row>
    <row r="15" spans="1:7" ht="16.5">
      <c r="A15" s="11">
        <v>11</v>
      </c>
      <c r="B15" s="62">
        <v>980</v>
      </c>
      <c r="C15" s="37">
        <f t="shared" si="0"/>
        <v>686</v>
      </c>
      <c r="D15" s="107">
        <f t="shared" si="1"/>
        <v>686</v>
      </c>
      <c r="E15" s="62">
        <v>686</v>
      </c>
      <c r="F15" s="95"/>
      <c r="G15" s="55"/>
    </row>
    <row r="16" spans="1:7" ht="16.5">
      <c r="A16" s="11">
        <v>12</v>
      </c>
      <c r="B16" s="62">
        <v>3749</v>
      </c>
      <c r="C16" s="37">
        <f t="shared" si="0"/>
        <v>2624.3</v>
      </c>
      <c r="D16" s="107">
        <f t="shared" si="1"/>
        <v>2624.3</v>
      </c>
      <c r="E16" s="62">
        <v>2624</v>
      </c>
      <c r="F16" s="95"/>
      <c r="G16" s="55"/>
    </row>
    <row r="17" spans="1:7" ht="16.5">
      <c r="A17" s="11">
        <v>13</v>
      </c>
      <c r="B17" s="62">
        <v>5638</v>
      </c>
      <c r="C17" s="37">
        <f t="shared" si="0"/>
        <v>3946.6000000000004</v>
      </c>
      <c r="D17" s="107">
        <f t="shared" si="1"/>
        <v>3946.6000000000004</v>
      </c>
      <c r="E17" s="62">
        <v>3947</v>
      </c>
      <c r="F17" s="95"/>
      <c r="G17" s="55"/>
    </row>
    <row r="18" spans="1:7" ht="16.5">
      <c r="A18" s="11">
        <v>14</v>
      </c>
      <c r="B18" s="62">
        <v>5236.98</v>
      </c>
      <c r="C18" s="37">
        <f t="shared" si="0"/>
        <v>3665.886</v>
      </c>
      <c r="D18" s="107">
        <f t="shared" si="1"/>
        <v>3665.886</v>
      </c>
      <c r="E18" s="69">
        <v>3666</v>
      </c>
      <c r="F18" s="95"/>
      <c r="G18" s="55"/>
    </row>
    <row r="19" spans="1:7" ht="16.5">
      <c r="A19" s="13">
        <v>15</v>
      </c>
      <c r="B19" s="62">
        <v>1546</v>
      </c>
      <c r="C19" s="37">
        <f t="shared" si="0"/>
        <v>1082.2</v>
      </c>
      <c r="D19" s="107">
        <f t="shared" si="1"/>
        <v>1082.2</v>
      </c>
      <c r="E19" s="62">
        <v>1082</v>
      </c>
      <c r="F19" s="95"/>
      <c r="G19" s="55"/>
    </row>
    <row r="20" spans="1:7" ht="16.5">
      <c r="A20" s="13">
        <v>17</v>
      </c>
      <c r="B20" s="62">
        <v>779</v>
      </c>
      <c r="C20" s="37">
        <f t="shared" si="0"/>
        <v>545.3</v>
      </c>
      <c r="D20" s="107">
        <f t="shared" si="1"/>
        <v>545.3</v>
      </c>
      <c r="E20" s="100">
        <v>545</v>
      </c>
      <c r="F20" s="95"/>
      <c r="G20" s="55"/>
    </row>
    <row r="21" spans="1:7" ht="16.5" customHeight="1">
      <c r="A21" s="13">
        <v>18</v>
      </c>
      <c r="B21" s="62">
        <v>581</v>
      </c>
      <c r="C21" s="37">
        <f t="shared" si="0"/>
        <v>406.7</v>
      </c>
      <c r="D21" s="107">
        <f t="shared" si="1"/>
        <v>406.7</v>
      </c>
      <c r="E21" s="130" t="s">
        <v>69</v>
      </c>
      <c r="F21" s="132"/>
      <c r="G21" s="96"/>
    </row>
    <row r="22" spans="1:7" ht="16.5">
      <c r="A22" s="13">
        <v>19</v>
      </c>
      <c r="B22" s="62">
        <v>4426</v>
      </c>
      <c r="C22" s="37">
        <f t="shared" si="0"/>
        <v>3098.2</v>
      </c>
      <c r="D22" s="107">
        <f t="shared" si="1"/>
        <v>3098.2</v>
      </c>
      <c r="E22" s="72">
        <v>3098</v>
      </c>
      <c r="F22" s="95"/>
      <c r="G22" s="55"/>
    </row>
    <row r="23" spans="1:10" ht="16.5">
      <c r="A23" s="53">
        <v>23</v>
      </c>
      <c r="B23" s="39">
        <v>8177</v>
      </c>
      <c r="C23" s="37">
        <f t="shared" si="0"/>
        <v>5723.9</v>
      </c>
      <c r="D23" s="65">
        <f t="shared" si="1"/>
        <v>5723.9</v>
      </c>
      <c r="E23" s="129" t="s">
        <v>70</v>
      </c>
      <c r="F23" s="142"/>
      <c r="G23" s="96"/>
      <c r="J23" s="119"/>
    </row>
    <row r="24" spans="1:7" ht="16.5">
      <c r="A24" s="53">
        <v>24</v>
      </c>
      <c r="B24" s="84">
        <v>394</v>
      </c>
      <c r="C24" s="39">
        <f>(B24/100)*70</f>
        <v>275.8</v>
      </c>
      <c r="D24" s="56">
        <f>C24</f>
        <v>275.8</v>
      </c>
      <c r="E24" s="64">
        <v>276</v>
      </c>
      <c r="F24" s="95"/>
      <c r="G24" s="55"/>
    </row>
    <row r="25" spans="1:7" ht="16.5">
      <c r="A25" s="13">
        <v>28</v>
      </c>
      <c r="B25" s="62">
        <v>372</v>
      </c>
      <c r="C25" s="37">
        <f t="shared" si="0"/>
        <v>260.40000000000003</v>
      </c>
      <c r="D25" s="65">
        <f t="shared" si="1"/>
        <v>260.40000000000003</v>
      </c>
      <c r="E25" s="62">
        <v>260</v>
      </c>
      <c r="F25" s="95"/>
      <c r="G25" s="55"/>
    </row>
    <row r="26" spans="1:10" ht="16.5">
      <c r="A26" s="13">
        <v>33</v>
      </c>
      <c r="B26" s="62">
        <v>617</v>
      </c>
      <c r="C26" s="37">
        <f t="shared" si="0"/>
        <v>431.9</v>
      </c>
      <c r="D26" s="65">
        <f t="shared" si="1"/>
        <v>431.9</v>
      </c>
      <c r="E26" s="100">
        <v>432</v>
      </c>
      <c r="F26" s="95"/>
      <c r="G26" s="55"/>
      <c r="J26" s="29"/>
    </row>
    <row r="27" spans="1:7" ht="16.5">
      <c r="A27" s="13">
        <v>34</v>
      </c>
      <c r="B27" s="40">
        <f>1476+1310</f>
        <v>2786</v>
      </c>
      <c r="C27" s="37">
        <f t="shared" si="0"/>
        <v>1950.2</v>
      </c>
      <c r="D27" s="65">
        <f t="shared" si="1"/>
        <v>1950.2</v>
      </c>
      <c r="E27" s="129" t="s">
        <v>58</v>
      </c>
      <c r="F27" s="142"/>
      <c r="G27" s="96"/>
    </row>
    <row r="28" spans="1:7" ht="16.5">
      <c r="A28" s="13">
        <v>35</v>
      </c>
      <c r="B28" s="62">
        <v>839</v>
      </c>
      <c r="C28" s="37">
        <f t="shared" si="0"/>
        <v>587.3000000000001</v>
      </c>
      <c r="D28" s="65">
        <f t="shared" si="1"/>
        <v>587.3000000000001</v>
      </c>
      <c r="E28" s="64">
        <v>587</v>
      </c>
      <c r="F28" s="95"/>
      <c r="G28" s="55"/>
    </row>
    <row r="29" spans="1:7" ht="16.5">
      <c r="A29" s="13">
        <v>36</v>
      </c>
      <c r="B29" s="62">
        <v>3283</v>
      </c>
      <c r="C29" s="37">
        <f t="shared" si="0"/>
        <v>2298.1</v>
      </c>
      <c r="D29" s="65">
        <f t="shared" si="1"/>
        <v>2298.1</v>
      </c>
      <c r="E29" s="62">
        <v>2298</v>
      </c>
      <c r="F29" s="95"/>
      <c r="G29" s="55"/>
    </row>
    <row r="30" spans="1:7" ht="16.5">
      <c r="A30" s="13">
        <v>38</v>
      </c>
      <c r="B30" s="62">
        <v>2323.98</v>
      </c>
      <c r="C30" s="37">
        <f t="shared" si="0"/>
        <v>1626.7859999999998</v>
      </c>
      <c r="D30" s="65">
        <f t="shared" si="1"/>
        <v>1626.7859999999998</v>
      </c>
      <c r="E30" s="100">
        <v>1627</v>
      </c>
      <c r="F30" s="95"/>
      <c r="G30" s="55"/>
    </row>
    <row r="31" spans="1:7" ht="16.5">
      <c r="A31" s="53">
        <v>39</v>
      </c>
      <c r="B31" s="39">
        <v>1504</v>
      </c>
      <c r="C31" s="37">
        <f t="shared" si="0"/>
        <v>1052.8</v>
      </c>
      <c r="D31" s="65">
        <f t="shared" si="1"/>
        <v>1052.8</v>
      </c>
      <c r="E31" s="129" t="s">
        <v>23</v>
      </c>
      <c r="F31" s="142"/>
      <c r="G31" s="96"/>
    </row>
    <row r="32" spans="1:8" ht="17.25" thickBot="1">
      <c r="A32" s="53">
        <v>41</v>
      </c>
      <c r="B32" s="58">
        <v>15404</v>
      </c>
      <c r="C32" s="72">
        <f t="shared" si="0"/>
        <v>10782.8</v>
      </c>
      <c r="D32" s="71">
        <f>C32</f>
        <v>10782.8</v>
      </c>
      <c r="E32" s="124">
        <v>10783</v>
      </c>
      <c r="F32" s="122"/>
      <c r="G32" s="96"/>
      <c r="H32" s="55"/>
    </row>
    <row r="33" spans="1:7" ht="17.25" thickBot="1">
      <c r="A33" s="168" t="s">
        <v>4</v>
      </c>
      <c r="B33" s="169"/>
      <c r="C33" s="138"/>
      <c r="D33" s="97">
        <f>SUM(D10:D32)</f>
        <v>57352.372</v>
      </c>
      <c r="E33" s="139"/>
      <c r="F33" s="167"/>
      <c r="G33" s="44"/>
    </row>
    <row r="34" spans="1:5" ht="17.25" thickBot="1">
      <c r="A34" s="42"/>
      <c r="B34" s="136" t="s">
        <v>28</v>
      </c>
      <c r="C34" s="137"/>
      <c r="D34" s="137"/>
      <c r="E34" s="126">
        <f>E10+E11+E12+E13+E14+E15+E16+E17+E18+E19+E20+E22+E24+E25+E26+E28+E29+E30+E32</f>
        <v>48218</v>
      </c>
    </row>
    <row r="35" spans="1:5" ht="16.5">
      <c r="A35" s="51"/>
      <c r="B35" s="47"/>
      <c r="C35" s="47"/>
      <c r="D35" s="36"/>
      <c r="E35" s="36"/>
    </row>
    <row r="36" spans="1:5" ht="16.5">
      <c r="A36" s="45"/>
      <c r="B36" s="46"/>
      <c r="C36" s="46"/>
      <c r="D36" s="47"/>
      <c r="E36" s="47"/>
    </row>
    <row r="37" spans="1:5" ht="16.5">
      <c r="A37" s="51"/>
      <c r="B37" s="47"/>
      <c r="C37" s="47"/>
      <c r="D37" s="47"/>
      <c r="E37" s="47"/>
    </row>
  </sheetData>
  <sheetProtection/>
  <mergeCells count="11">
    <mergeCell ref="B34:D34"/>
    <mergeCell ref="E23:F23"/>
    <mergeCell ref="E27:F27"/>
    <mergeCell ref="E31:F31"/>
    <mergeCell ref="E33:F33"/>
    <mergeCell ref="A33:C33"/>
    <mergeCell ref="E21:F21"/>
    <mergeCell ref="A1:E1"/>
    <mergeCell ref="A2:E2"/>
    <mergeCell ref="A4:D4"/>
    <mergeCell ref="A7:D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10.421875" style="3" customWidth="1"/>
    <col min="2" max="2" width="15.8515625" style="2" customWidth="1"/>
    <col min="3" max="3" width="15.421875" style="2" customWidth="1"/>
    <col min="4" max="4" width="15.57421875" style="2" customWidth="1"/>
    <col min="5" max="5" width="20.00390625" style="2" customWidth="1"/>
    <col min="6" max="6" width="19.140625" style="1" customWidth="1"/>
    <col min="7" max="7" width="17.7109375" style="1" customWidth="1"/>
    <col min="8" max="10" width="9.140625" style="1" customWidth="1"/>
    <col min="11" max="11" width="19.421875" style="1" customWidth="1"/>
    <col min="12" max="14" width="9.140625" style="1" customWidth="1"/>
    <col min="15" max="15" width="3.7109375" style="1" customWidth="1"/>
    <col min="16" max="16" width="17.7109375" style="1" customWidth="1"/>
    <col min="17" max="16384" width="9.140625" style="1" customWidth="1"/>
  </cols>
  <sheetData>
    <row r="1" spans="1:6" ht="43.5" customHeight="1" thickBot="1">
      <c r="A1" s="173" t="s">
        <v>64</v>
      </c>
      <c r="B1" s="174"/>
      <c r="C1" s="174"/>
      <c r="D1" s="174"/>
      <c r="E1" s="175"/>
      <c r="F1" s="110"/>
    </row>
    <row r="2" spans="1:6" ht="33" customHeight="1" thickBot="1">
      <c r="A2" s="176" t="s">
        <v>17</v>
      </c>
      <c r="B2" s="174"/>
      <c r="C2" s="174"/>
      <c r="D2" s="174"/>
      <c r="E2" s="175"/>
      <c r="F2" s="110"/>
    </row>
    <row r="3" ht="17.25" thickBot="1"/>
    <row r="4" spans="1:7" ht="17.25" thickBot="1">
      <c r="A4" s="151" t="s">
        <v>10</v>
      </c>
      <c r="B4" s="152"/>
      <c r="C4" s="152"/>
      <c r="D4" s="153"/>
      <c r="E4" s="35">
        <v>35000</v>
      </c>
      <c r="F4" s="5"/>
      <c r="G4" s="5"/>
    </row>
    <row r="5" spans="1:7" ht="17.25" thickBot="1">
      <c r="A5" s="9"/>
      <c r="B5" s="10"/>
      <c r="C5" s="10"/>
      <c r="D5" s="10"/>
      <c r="E5" s="7"/>
      <c r="F5" s="5"/>
      <c r="G5" s="5"/>
    </row>
    <row r="6" spans="1:4" ht="16.5">
      <c r="A6" s="26"/>
      <c r="B6" s="27"/>
      <c r="C6" s="27"/>
      <c r="D6" s="28"/>
    </row>
    <row r="7" spans="1:4" ht="32.25" customHeight="1">
      <c r="A7" s="145" t="s">
        <v>20</v>
      </c>
      <c r="B7" s="146"/>
      <c r="C7" s="146"/>
      <c r="D7" s="147"/>
    </row>
    <row r="8" spans="1:4" ht="17.25" thickBot="1">
      <c r="A8" s="17"/>
      <c r="B8" s="18"/>
      <c r="C8" s="18"/>
      <c r="D8" s="19"/>
    </row>
    <row r="9" spans="1:8" s="4" customFormat="1" ht="33.75" thickBot="1">
      <c r="A9" s="14" t="s">
        <v>1</v>
      </c>
      <c r="B9" s="15" t="s">
        <v>63</v>
      </c>
      <c r="C9" s="15" t="s">
        <v>9</v>
      </c>
      <c r="D9" s="16" t="s">
        <v>3</v>
      </c>
      <c r="E9" s="88" t="s">
        <v>59</v>
      </c>
      <c r="F9" s="103"/>
      <c r="G9" s="103"/>
      <c r="H9" s="8"/>
    </row>
    <row r="10" spans="1:7" ht="16.5">
      <c r="A10" s="11">
        <v>2</v>
      </c>
      <c r="B10" s="59">
        <v>20462</v>
      </c>
      <c r="C10" s="37">
        <f aca="true" t="shared" si="0" ref="C10:C21">(B10/100)*50</f>
        <v>10231</v>
      </c>
      <c r="D10" s="60">
        <f>SUM(B10-C10)</f>
        <v>10231</v>
      </c>
      <c r="E10" s="64">
        <v>10000</v>
      </c>
      <c r="F10" s="111"/>
      <c r="G10" s="55"/>
    </row>
    <row r="11" spans="1:7" ht="16.5">
      <c r="A11" s="11">
        <v>5</v>
      </c>
      <c r="B11" s="58">
        <v>2296</v>
      </c>
      <c r="C11" s="37">
        <f t="shared" si="0"/>
        <v>1148</v>
      </c>
      <c r="D11" s="60">
        <f aca="true" t="shared" si="1" ref="D11:D20">SUM(B11-C11)</f>
        <v>1148</v>
      </c>
      <c r="E11" s="62">
        <v>1148</v>
      </c>
      <c r="F11" s="111"/>
      <c r="G11" s="55"/>
    </row>
    <row r="12" spans="1:7" ht="16.5">
      <c r="A12" s="11">
        <v>10</v>
      </c>
      <c r="B12" s="58">
        <v>3240</v>
      </c>
      <c r="C12" s="37">
        <f t="shared" si="0"/>
        <v>1620</v>
      </c>
      <c r="D12" s="60">
        <f t="shared" si="1"/>
        <v>1620</v>
      </c>
      <c r="E12" s="62">
        <v>1620</v>
      </c>
      <c r="F12" s="111"/>
      <c r="G12" s="55"/>
    </row>
    <row r="13" spans="1:7" ht="16.5">
      <c r="A13" s="11">
        <v>12</v>
      </c>
      <c r="B13" s="58">
        <v>3419.67</v>
      </c>
      <c r="C13" s="37">
        <f t="shared" si="0"/>
        <v>1709.835</v>
      </c>
      <c r="D13" s="60">
        <f t="shared" si="1"/>
        <v>1709.835</v>
      </c>
      <c r="E13" s="62">
        <v>1710</v>
      </c>
      <c r="F13" s="111"/>
      <c r="G13" s="55"/>
    </row>
    <row r="14" spans="1:7" ht="16.5">
      <c r="A14" s="11">
        <v>15</v>
      </c>
      <c r="B14" s="58">
        <v>500</v>
      </c>
      <c r="C14" s="37">
        <f t="shared" si="0"/>
        <v>250</v>
      </c>
      <c r="D14" s="60">
        <f t="shared" si="1"/>
        <v>250</v>
      </c>
      <c r="E14" s="62">
        <v>250</v>
      </c>
      <c r="F14" s="111"/>
      <c r="G14" s="55"/>
    </row>
    <row r="15" spans="1:7" ht="16.5">
      <c r="A15" s="13">
        <v>24</v>
      </c>
      <c r="B15" s="85">
        <v>300</v>
      </c>
      <c r="C15" s="37">
        <f t="shared" si="0"/>
        <v>150</v>
      </c>
      <c r="D15" s="60">
        <f t="shared" si="1"/>
        <v>150</v>
      </c>
      <c r="E15" s="62">
        <v>150</v>
      </c>
      <c r="F15" s="111"/>
      <c r="G15" s="55"/>
    </row>
    <row r="16" spans="1:11" ht="16.5">
      <c r="A16" s="13">
        <v>28</v>
      </c>
      <c r="B16" s="58">
        <v>1123.04</v>
      </c>
      <c r="C16" s="37">
        <f t="shared" si="0"/>
        <v>561.52</v>
      </c>
      <c r="D16" s="60">
        <f t="shared" si="1"/>
        <v>561.52</v>
      </c>
      <c r="E16" s="62">
        <v>562</v>
      </c>
      <c r="F16" s="111"/>
      <c r="G16" s="55"/>
      <c r="K16" s="119"/>
    </row>
    <row r="17" spans="1:7" ht="16.5">
      <c r="A17" s="13">
        <v>30</v>
      </c>
      <c r="B17" s="58">
        <v>22260.2</v>
      </c>
      <c r="C17" s="37">
        <f t="shared" si="0"/>
        <v>11130.1</v>
      </c>
      <c r="D17" s="60">
        <v>11130.1</v>
      </c>
      <c r="E17" s="100">
        <v>10000</v>
      </c>
      <c r="F17" s="111"/>
      <c r="G17" s="55"/>
    </row>
    <row r="18" spans="1:7" ht="16.5">
      <c r="A18" s="13">
        <v>33</v>
      </c>
      <c r="B18" s="40">
        <v>1000</v>
      </c>
      <c r="C18" s="37">
        <f t="shared" si="0"/>
        <v>500</v>
      </c>
      <c r="D18" s="60">
        <f t="shared" si="1"/>
        <v>500</v>
      </c>
      <c r="E18" s="130" t="s">
        <v>69</v>
      </c>
      <c r="F18" s="132"/>
      <c r="G18" s="96"/>
    </row>
    <row r="19" spans="1:7" ht="16.5">
      <c r="A19" s="13">
        <v>36</v>
      </c>
      <c r="B19" s="58">
        <v>2190</v>
      </c>
      <c r="C19" s="37">
        <f t="shared" si="0"/>
        <v>1095</v>
      </c>
      <c r="D19" s="60">
        <f t="shared" si="1"/>
        <v>1095</v>
      </c>
      <c r="E19" s="64">
        <v>1095</v>
      </c>
      <c r="F19" s="111"/>
      <c r="G19" s="55"/>
    </row>
    <row r="20" spans="1:7" ht="16.5">
      <c r="A20" s="53">
        <v>39</v>
      </c>
      <c r="B20" s="58">
        <v>410</v>
      </c>
      <c r="C20" s="39">
        <f t="shared" si="0"/>
        <v>204.99999999999997</v>
      </c>
      <c r="D20" s="60">
        <f t="shared" si="1"/>
        <v>205.00000000000003</v>
      </c>
      <c r="E20" s="100">
        <v>205</v>
      </c>
      <c r="F20" s="111"/>
      <c r="G20" s="55"/>
    </row>
    <row r="21" spans="1:7" ht="17.25" thickBot="1">
      <c r="A21" s="25">
        <v>41</v>
      </c>
      <c r="B21" s="48">
        <v>1237.58</v>
      </c>
      <c r="C21" s="56">
        <f t="shared" si="0"/>
        <v>618.79</v>
      </c>
      <c r="D21" s="61">
        <f>C21</f>
        <v>618.79</v>
      </c>
      <c r="E21" s="124">
        <v>619</v>
      </c>
      <c r="F21" s="96"/>
      <c r="G21" s="112"/>
    </row>
    <row r="22" spans="1:7" ht="17.25" thickBot="1">
      <c r="A22" s="170" t="s">
        <v>4</v>
      </c>
      <c r="B22" s="171"/>
      <c r="C22" s="172"/>
      <c r="D22" s="97">
        <f>SUM(D10:D21)</f>
        <v>29219.245000000003</v>
      </c>
      <c r="E22" s="139"/>
      <c r="F22" s="167"/>
      <c r="G22" s="44"/>
    </row>
    <row r="23" spans="1:6" ht="17.25" thickBot="1">
      <c r="A23" s="21"/>
      <c r="B23" s="136" t="s">
        <v>28</v>
      </c>
      <c r="C23" s="137"/>
      <c r="D23" s="137"/>
      <c r="E23" s="91">
        <f>E10+E11+E12+E13+E14+E15+E16+E17+E19+E20+E21</f>
        <v>27359</v>
      </c>
      <c r="F23" s="34"/>
    </row>
    <row r="24" spans="1:5" ht="16.5">
      <c r="A24" s="24"/>
      <c r="B24" s="46"/>
      <c r="C24" s="46"/>
      <c r="D24" s="22"/>
      <c r="E24" s="22"/>
    </row>
  </sheetData>
  <sheetProtection/>
  <mergeCells count="8">
    <mergeCell ref="E22:F22"/>
    <mergeCell ref="A1:E1"/>
    <mergeCell ref="A2:E2"/>
    <mergeCell ref="E18:F18"/>
    <mergeCell ref="B23:D23"/>
    <mergeCell ref="A22:C22"/>
    <mergeCell ref="A4:D4"/>
    <mergeCell ref="A7:D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1" max="1" width="9.140625" style="78" customWidth="1"/>
    <col min="2" max="2" width="23.28125" style="0" customWidth="1"/>
    <col min="3" max="3" width="20.421875" style="0" customWidth="1"/>
    <col min="4" max="4" width="19.421875" style="0" customWidth="1"/>
    <col min="5" max="5" width="16.00390625" style="0" customWidth="1"/>
  </cols>
  <sheetData>
    <row r="1" spans="1:5" ht="51" customHeight="1" thickBot="1">
      <c r="A1" s="173" t="s">
        <v>65</v>
      </c>
      <c r="B1" s="177"/>
      <c r="C1" s="177"/>
      <c r="D1" s="177"/>
      <c r="E1" s="178"/>
    </row>
    <row r="2" spans="1:5" s="73" customFormat="1" ht="39" thickBot="1">
      <c r="A2" s="75" t="s">
        <v>25</v>
      </c>
      <c r="B2" s="75" t="s">
        <v>26</v>
      </c>
      <c r="C2" s="75" t="s">
        <v>27</v>
      </c>
      <c r="D2" s="75" t="s">
        <v>66</v>
      </c>
      <c r="E2" s="75" t="s">
        <v>28</v>
      </c>
    </row>
    <row r="3" spans="1:5" ht="13.5" thickBot="1">
      <c r="A3" s="76">
        <v>2</v>
      </c>
      <c r="B3" s="79" t="s">
        <v>29</v>
      </c>
      <c r="C3" s="81">
        <f>710+4672</f>
        <v>5382</v>
      </c>
      <c r="D3" s="81">
        <v>10000</v>
      </c>
      <c r="E3" s="83">
        <f aca="true" t="shared" si="0" ref="E3:E31">C3+D3</f>
        <v>15382</v>
      </c>
    </row>
    <row r="4" spans="1:5" ht="13.5" thickBot="1">
      <c r="A4" s="77">
        <v>5</v>
      </c>
      <c r="B4" s="74" t="s">
        <v>30</v>
      </c>
      <c r="C4" s="82">
        <f>170+5924+533</f>
        <v>6627</v>
      </c>
      <c r="D4" s="82">
        <v>1148</v>
      </c>
      <c r="E4" s="83">
        <f t="shared" si="0"/>
        <v>7775</v>
      </c>
    </row>
    <row r="5" spans="1:5" ht="13.5" thickBot="1">
      <c r="A5" s="77">
        <v>8</v>
      </c>
      <c r="B5" s="74" t="s">
        <v>31</v>
      </c>
      <c r="C5" s="82">
        <v>881</v>
      </c>
      <c r="D5" s="82">
        <v>0</v>
      </c>
      <c r="E5" s="83">
        <f t="shared" si="0"/>
        <v>881</v>
      </c>
    </row>
    <row r="6" spans="1:5" ht="13.5" thickBot="1">
      <c r="A6" s="77">
        <v>9</v>
      </c>
      <c r="B6" s="74" t="s">
        <v>32</v>
      </c>
      <c r="C6" s="82">
        <v>706</v>
      </c>
      <c r="D6" s="82">
        <v>0</v>
      </c>
      <c r="E6" s="83">
        <f t="shared" si="0"/>
        <v>706</v>
      </c>
    </row>
    <row r="7" spans="1:5" ht="51.75" thickBot="1">
      <c r="A7" s="77">
        <v>10</v>
      </c>
      <c r="B7" s="80" t="s">
        <v>33</v>
      </c>
      <c r="C7" s="82">
        <v>9515</v>
      </c>
      <c r="D7" s="86">
        <v>1620</v>
      </c>
      <c r="E7" s="83">
        <f t="shared" si="0"/>
        <v>11135</v>
      </c>
    </row>
    <row r="8" spans="1:5" ht="13.5" thickBot="1">
      <c r="A8" s="77">
        <v>11</v>
      </c>
      <c r="B8" s="74" t="s">
        <v>34</v>
      </c>
      <c r="C8" s="82">
        <f>1824+686</f>
        <v>2510</v>
      </c>
      <c r="D8" s="82">
        <v>0</v>
      </c>
      <c r="E8" s="83">
        <f t="shared" si="0"/>
        <v>2510</v>
      </c>
    </row>
    <row r="9" spans="1:5" ht="13.5" thickBot="1">
      <c r="A9" s="77">
        <v>12</v>
      </c>
      <c r="B9" s="74" t="s">
        <v>35</v>
      </c>
      <c r="C9" s="82">
        <v>2624</v>
      </c>
      <c r="D9" s="82">
        <v>1710</v>
      </c>
      <c r="E9" s="83">
        <f t="shared" si="0"/>
        <v>4334</v>
      </c>
    </row>
    <row r="10" spans="1:5" ht="13.5" thickBot="1">
      <c r="A10" s="77">
        <v>13</v>
      </c>
      <c r="B10" s="74" t="s">
        <v>36</v>
      </c>
      <c r="C10" s="82">
        <v>3947</v>
      </c>
      <c r="D10" s="82">
        <v>0</v>
      </c>
      <c r="E10" s="83">
        <f t="shared" si="0"/>
        <v>3947</v>
      </c>
    </row>
    <row r="11" spans="1:5" ht="13.5" thickBot="1">
      <c r="A11" s="77">
        <v>14</v>
      </c>
      <c r="B11" s="74" t="s">
        <v>37</v>
      </c>
      <c r="C11" s="82">
        <v>3666</v>
      </c>
      <c r="D11" s="82">
        <v>0</v>
      </c>
      <c r="E11" s="83">
        <f t="shared" si="0"/>
        <v>3666</v>
      </c>
    </row>
    <row r="12" spans="1:5" ht="13.5" thickBot="1">
      <c r="A12" s="77">
        <v>15</v>
      </c>
      <c r="B12" s="74" t="s">
        <v>38</v>
      </c>
      <c r="C12" s="82">
        <v>16217</v>
      </c>
      <c r="D12" s="82">
        <v>250</v>
      </c>
      <c r="E12" s="83">
        <f t="shared" si="0"/>
        <v>16467</v>
      </c>
    </row>
    <row r="13" spans="1:5" ht="26.25" thickBot="1">
      <c r="A13" s="77">
        <v>17</v>
      </c>
      <c r="B13" s="80" t="s">
        <v>39</v>
      </c>
      <c r="C13" s="82">
        <v>545</v>
      </c>
      <c r="D13" s="82">
        <v>0</v>
      </c>
      <c r="E13" s="83">
        <f t="shared" si="0"/>
        <v>545</v>
      </c>
    </row>
    <row r="14" spans="1:5" ht="13.5" thickBot="1">
      <c r="A14" s="77">
        <v>18</v>
      </c>
      <c r="B14" s="74" t="s">
        <v>40</v>
      </c>
      <c r="C14" s="82">
        <v>0</v>
      </c>
      <c r="D14" s="82">
        <v>0</v>
      </c>
      <c r="E14" s="83">
        <f t="shared" si="0"/>
        <v>0</v>
      </c>
    </row>
    <row r="15" spans="1:5" ht="13.5" thickBot="1">
      <c r="A15" s="77">
        <v>19</v>
      </c>
      <c r="B15" s="74" t="s">
        <v>41</v>
      </c>
      <c r="C15" s="82">
        <v>18808</v>
      </c>
      <c r="D15" s="82">
        <v>0</v>
      </c>
      <c r="E15" s="83">
        <f t="shared" si="0"/>
        <v>18808</v>
      </c>
    </row>
    <row r="16" spans="1:5" ht="26.25" thickBot="1">
      <c r="A16" s="77">
        <v>22</v>
      </c>
      <c r="B16" s="80" t="s">
        <v>42</v>
      </c>
      <c r="C16" s="82">
        <v>15646</v>
      </c>
      <c r="D16" s="82">
        <v>0</v>
      </c>
      <c r="E16" s="83">
        <f t="shared" si="0"/>
        <v>15646</v>
      </c>
    </row>
    <row r="17" spans="1:5" ht="13.5" thickBot="1">
      <c r="A17" s="77">
        <v>23</v>
      </c>
      <c r="B17" s="74" t="s">
        <v>43</v>
      </c>
      <c r="C17" s="82"/>
      <c r="D17" s="82"/>
      <c r="E17" s="83">
        <f t="shared" si="0"/>
        <v>0</v>
      </c>
    </row>
    <row r="18" spans="1:5" ht="13.5" thickBot="1">
      <c r="A18" s="77">
        <v>24</v>
      </c>
      <c r="B18" s="74" t="s">
        <v>44</v>
      </c>
      <c r="C18" s="82">
        <v>4604</v>
      </c>
      <c r="D18" s="82">
        <v>150</v>
      </c>
      <c r="E18" s="83">
        <f t="shared" si="0"/>
        <v>4754</v>
      </c>
    </row>
    <row r="19" spans="1:5" ht="13.5" thickBot="1">
      <c r="A19" s="77">
        <v>25</v>
      </c>
      <c r="B19" s="74" t="s">
        <v>45</v>
      </c>
      <c r="C19" s="82">
        <v>2709</v>
      </c>
      <c r="D19" s="82">
        <v>0</v>
      </c>
      <c r="E19" s="83">
        <f t="shared" si="0"/>
        <v>2709</v>
      </c>
    </row>
    <row r="20" spans="1:5" ht="13.5" thickBot="1">
      <c r="A20" s="77">
        <v>27</v>
      </c>
      <c r="B20" s="74" t="s">
        <v>46</v>
      </c>
      <c r="C20" s="82">
        <v>760</v>
      </c>
      <c r="D20" s="82">
        <v>0</v>
      </c>
      <c r="E20" s="83">
        <f t="shared" si="0"/>
        <v>760</v>
      </c>
    </row>
    <row r="21" spans="1:5" ht="13.5" thickBot="1">
      <c r="A21" s="77">
        <v>28</v>
      </c>
      <c r="B21" s="74" t="s">
        <v>47</v>
      </c>
      <c r="C21" s="82">
        <v>2971</v>
      </c>
      <c r="D21" s="82">
        <v>562</v>
      </c>
      <c r="E21" s="83">
        <f t="shared" si="0"/>
        <v>3533</v>
      </c>
    </row>
    <row r="22" spans="1:5" ht="13.5" thickBot="1">
      <c r="A22" s="77">
        <v>30</v>
      </c>
      <c r="B22" s="74" t="s">
        <v>48</v>
      </c>
      <c r="C22" s="82">
        <v>0</v>
      </c>
      <c r="D22" s="82">
        <v>10000</v>
      </c>
      <c r="E22" s="83">
        <f t="shared" si="0"/>
        <v>10000</v>
      </c>
    </row>
    <row r="23" spans="1:5" ht="26.25" thickBot="1">
      <c r="A23" s="77">
        <v>32</v>
      </c>
      <c r="B23" s="80" t="s">
        <v>49</v>
      </c>
      <c r="C23" s="82">
        <v>1279</v>
      </c>
      <c r="D23" s="82">
        <v>0</v>
      </c>
      <c r="E23" s="83">
        <f t="shared" si="0"/>
        <v>1279</v>
      </c>
    </row>
    <row r="24" spans="1:5" ht="26.25" thickBot="1">
      <c r="A24" s="77">
        <v>33</v>
      </c>
      <c r="B24" s="80" t="s">
        <v>50</v>
      </c>
      <c r="C24" s="82">
        <f>6768+432</f>
        <v>7200</v>
      </c>
      <c r="D24" s="82">
        <v>0</v>
      </c>
      <c r="E24" s="83">
        <f t="shared" si="0"/>
        <v>7200</v>
      </c>
    </row>
    <row r="25" spans="1:5" ht="26.25" thickBot="1">
      <c r="A25" s="77">
        <v>34</v>
      </c>
      <c r="B25" s="80" t="s">
        <v>51</v>
      </c>
      <c r="C25" s="82">
        <v>0</v>
      </c>
      <c r="D25" s="82">
        <v>0</v>
      </c>
      <c r="E25" s="83">
        <f t="shared" si="0"/>
        <v>0</v>
      </c>
    </row>
    <row r="26" spans="1:5" ht="13.5" thickBot="1">
      <c r="A26" s="77">
        <v>35</v>
      </c>
      <c r="B26" s="74" t="s">
        <v>52</v>
      </c>
      <c r="C26" s="82">
        <v>3168</v>
      </c>
      <c r="D26" s="82">
        <v>0</v>
      </c>
      <c r="E26" s="83">
        <f t="shared" si="0"/>
        <v>3168</v>
      </c>
    </row>
    <row r="27" spans="1:5" ht="26.25" thickBot="1">
      <c r="A27" s="77">
        <v>36</v>
      </c>
      <c r="B27" s="80" t="s">
        <v>53</v>
      </c>
      <c r="C27" s="82">
        <v>9252</v>
      </c>
      <c r="D27" s="82">
        <v>1095</v>
      </c>
      <c r="E27" s="83">
        <f t="shared" si="0"/>
        <v>10347</v>
      </c>
    </row>
    <row r="28" spans="1:5" ht="13.5" thickBot="1">
      <c r="A28" s="77">
        <v>38</v>
      </c>
      <c r="B28" s="74" t="s">
        <v>54</v>
      </c>
      <c r="C28" s="82">
        <v>1627</v>
      </c>
      <c r="D28" s="82"/>
      <c r="E28" s="83">
        <f t="shared" si="0"/>
        <v>1627</v>
      </c>
    </row>
    <row r="29" spans="1:5" ht="13.5" thickBot="1">
      <c r="A29" s="77">
        <v>39</v>
      </c>
      <c r="B29" s="74" t="s">
        <v>55</v>
      </c>
      <c r="C29" s="82">
        <v>2728</v>
      </c>
      <c r="D29" s="82">
        <v>205</v>
      </c>
      <c r="E29" s="83">
        <f t="shared" si="0"/>
        <v>2933</v>
      </c>
    </row>
    <row r="30" spans="1:5" ht="13.5" thickBot="1">
      <c r="A30" s="77">
        <v>41</v>
      </c>
      <c r="B30" s="74" t="s">
        <v>56</v>
      </c>
      <c r="C30" s="82">
        <v>14475</v>
      </c>
      <c r="D30" s="82">
        <v>619</v>
      </c>
      <c r="E30" s="83">
        <f t="shared" si="0"/>
        <v>15094</v>
      </c>
    </row>
    <row r="31" spans="1:5" ht="57" customHeight="1" thickBot="1">
      <c r="A31" s="113"/>
      <c r="B31" s="117" t="s">
        <v>68</v>
      </c>
      <c r="C31" s="114">
        <v>10000</v>
      </c>
      <c r="D31" s="114"/>
      <c r="E31" s="115">
        <f t="shared" si="0"/>
        <v>10000</v>
      </c>
    </row>
    <row r="32" spans="1:5" ht="13.5" thickBot="1">
      <c r="A32" s="179" t="s">
        <v>67</v>
      </c>
      <c r="B32" s="180"/>
      <c r="C32" s="116">
        <f>SUM(C3:C31)</f>
        <v>147847</v>
      </c>
      <c r="D32" s="116">
        <f>SUM(D3:D30)</f>
        <v>27359</v>
      </c>
      <c r="E32" s="116">
        <f>SUM(E3:E31)</f>
        <v>175206</v>
      </c>
    </row>
  </sheetData>
  <sheetProtection/>
  <mergeCells count="2">
    <mergeCell ref="A1:E1"/>
    <mergeCell ref="A32:B32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Monza</dc:creator>
  <cp:keywords/>
  <dc:description/>
  <cp:lastModifiedBy>mcpagani</cp:lastModifiedBy>
  <cp:lastPrinted>2016-03-15T08:06:02Z</cp:lastPrinted>
  <dcterms:created xsi:type="dcterms:W3CDTF">2014-04-16T13:21:47Z</dcterms:created>
  <dcterms:modified xsi:type="dcterms:W3CDTF">2016-05-18T11:42:02Z</dcterms:modified>
  <cp:category/>
  <cp:version/>
  <cp:contentType/>
  <cp:contentStatus/>
</cp:coreProperties>
</file>